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Users/theforum/Dropbox (PPF)/Mac/Desktop/"/>
    </mc:Choice>
  </mc:AlternateContent>
  <xr:revisionPtr revIDLastSave="0" documentId="8_{8B5D8CA7-6D2B-8B40-B01F-421C741FF489}" xr6:coauthVersionLast="47" xr6:coauthVersionMax="47" xr10:uidLastSave="{00000000-0000-0000-0000-000000000000}"/>
  <bookViews>
    <workbookView xWindow="0" yWindow="500" windowWidth="28380" windowHeight="14820" tabRatio="728" xr2:uid="{00000000-000D-0000-FFFF-FFFF00000000}"/>
  </bookViews>
  <sheets>
    <sheet name="Instructions" sheetId="10" r:id="rId1"/>
    <sheet name="Data" sheetId="1" r:id="rId2"/>
    <sheet name="Graphical 1 %" sheetId="3" r:id="rId3"/>
    <sheet name="Graphical 1 FTE" sheetId="6" r:id="rId4"/>
    <sheet name="Waterfall" sheetId="4" r:id="rId5"/>
    <sheet name="Costs" sheetId="5" r:id="rId6"/>
    <sheet name="Graphical 2" sheetId="7" r:id="rId7"/>
    <sheet name="Budget" sheetId="8" r:id="rId8"/>
    <sheet name="Graphical 3"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8" l="1"/>
  <c r="B20" i="8"/>
  <c r="B19" i="8"/>
  <c r="B18" i="8"/>
  <c r="B15" i="8"/>
  <c r="L3" i="1"/>
  <c r="B22" i="8" l="1"/>
  <c r="B6" i="5"/>
  <c r="D10" i="1" l="1"/>
  <c r="E10" i="1"/>
  <c r="F10" i="1"/>
  <c r="G10" i="1"/>
  <c r="H10" i="1"/>
  <c r="I10" i="1"/>
  <c r="C10" i="1"/>
  <c r="D7" i="1"/>
  <c r="E7" i="1"/>
  <c r="F7" i="1"/>
  <c r="G7" i="1"/>
  <c r="H7" i="1"/>
  <c r="I7" i="1"/>
  <c r="C7" i="1"/>
  <c r="K18" i="1"/>
  <c r="K17" i="1"/>
  <c r="K15" i="1"/>
  <c r="K14" i="1"/>
  <c r="K13" i="1"/>
  <c r="K12" i="1"/>
  <c r="K9" i="1"/>
  <c r="K10" i="1" s="1"/>
  <c r="K6" i="1"/>
  <c r="K7" i="1" s="1"/>
  <c r="I4" i="1"/>
  <c r="I26" i="1" s="1"/>
  <c r="I38" i="1" s="1"/>
  <c r="H4" i="1"/>
  <c r="H29" i="1" s="1"/>
  <c r="H41" i="1" s="1"/>
  <c r="G4" i="1"/>
  <c r="G28" i="1" s="1"/>
  <c r="G40" i="1" s="1"/>
  <c r="F4" i="1"/>
  <c r="F28" i="1" s="1"/>
  <c r="F40" i="1" s="1"/>
  <c r="E4" i="1"/>
  <c r="E26" i="1" s="1"/>
  <c r="E38" i="1" s="1"/>
  <c r="D4" i="1"/>
  <c r="D29" i="1" s="1"/>
  <c r="D41" i="1" s="1"/>
  <c r="C4" i="1"/>
  <c r="C28" i="1" s="1"/>
  <c r="C40" i="1" s="1"/>
  <c r="F22" i="1" l="1"/>
  <c r="F34" i="1" s="1"/>
  <c r="C22" i="1"/>
  <c r="C34" i="1" s="1"/>
  <c r="E21" i="1"/>
  <c r="E22" i="1"/>
  <c r="E34" i="1" s="1"/>
  <c r="C21" i="1"/>
  <c r="F21" i="1"/>
  <c r="H22" i="1"/>
  <c r="H34" i="1" s="1"/>
  <c r="C23" i="1"/>
  <c r="C35" i="1" s="1"/>
  <c r="I21" i="1"/>
  <c r="F23" i="1"/>
  <c r="F35" i="1" s="1"/>
  <c r="D21" i="1"/>
  <c r="D22" i="1"/>
  <c r="D34" i="1" s="1"/>
  <c r="H21" i="1"/>
  <c r="I22" i="1"/>
  <c r="I34" i="1" s="1"/>
  <c r="F26" i="1"/>
  <c r="F38" i="1" s="1"/>
  <c r="G21" i="1"/>
  <c r="G22" i="1"/>
  <c r="G34" i="1" s="1"/>
  <c r="C16" i="1"/>
  <c r="C27" i="1" s="1"/>
  <c r="C39" i="1" s="1"/>
  <c r="H24" i="1"/>
  <c r="H36" i="1" s="1"/>
  <c r="I25" i="1"/>
  <c r="I37" i="1" s="1"/>
  <c r="D28" i="1"/>
  <c r="D40" i="1" s="1"/>
  <c r="H28" i="1"/>
  <c r="H40" i="1" s="1"/>
  <c r="I29" i="1"/>
  <c r="I41" i="1" s="1"/>
  <c r="K4" i="1"/>
  <c r="F16" i="1"/>
  <c r="F27" i="1" s="1"/>
  <c r="F39" i="1" s="1"/>
  <c r="I23" i="1"/>
  <c r="I35" i="1" s="1"/>
  <c r="E23" i="1"/>
  <c r="E35" i="1" s="1"/>
  <c r="E24" i="1"/>
  <c r="E36" i="1" s="1"/>
  <c r="I24" i="1"/>
  <c r="I36" i="1" s="1"/>
  <c r="F25" i="1"/>
  <c r="F37" i="1" s="1"/>
  <c r="C26" i="1"/>
  <c r="C38" i="1" s="1"/>
  <c r="G26" i="1"/>
  <c r="G38" i="1" s="1"/>
  <c r="E28" i="1"/>
  <c r="E40" i="1" s="1"/>
  <c r="I28" i="1"/>
  <c r="I40" i="1" s="1"/>
  <c r="F29" i="1"/>
  <c r="F41" i="1" s="1"/>
  <c r="G16" i="1"/>
  <c r="G27" i="1" s="1"/>
  <c r="G39" i="1" s="1"/>
  <c r="D24" i="1"/>
  <c r="D36" i="1" s="1"/>
  <c r="E25" i="1"/>
  <c r="E37" i="1" s="1"/>
  <c r="E29" i="1"/>
  <c r="E41" i="1" s="1"/>
  <c r="I16" i="1"/>
  <c r="I27" i="1" s="1"/>
  <c r="I39" i="1" s="1"/>
  <c r="E16" i="1"/>
  <c r="E27" i="1" s="1"/>
  <c r="E39" i="1" s="1"/>
  <c r="H23" i="1"/>
  <c r="H35" i="1" s="1"/>
  <c r="D23" i="1"/>
  <c r="D35" i="1" s="1"/>
  <c r="F24" i="1"/>
  <c r="F36" i="1" s="1"/>
  <c r="C25" i="1"/>
  <c r="C37" i="1" s="1"/>
  <c r="G25" i="1"/>
  <c r="G37" i="1" s="1"/>
  <c r="D26" i="1"/>
  <c r="D38" i="1" s="1"/>
  <c r="H26" i="1"/>
  <c r="H38" i="1" s="1"/>
  <c r="C29" i="1"/>
  <c r="C41" i="1" s="1"/>
  <c r="G29" i="1"/>
  <c r="G41" i="1" s="1"/>
  <c r="H16" i="1"/>
  <c r="H27" i="1" s="1"/>
  <c r="H39" i="1" s="1"/>
  <c r="D16" i="1"/>
  <c r="D27" i="1" s="1"/>
  <c r="D39" i="1" s="1"/>
  <c r="G23" i="1"/>
  <c r="G35" i="1" s="1"/>
  <c r="C24" i="1"/>
  <c r="C36" i="1" s="1"/>
  <c r="G24" i="1"/>
  <c r="G36" i="1" s="1"/>
  <c r="D25" i="1"/>
  <c r="D37" i="1" s="1"/>
  <c r="H25" i="1"/>
  <c r="H37" i="1" s="1"/>
  <c r="D33" i="1" l="1"/>
  <c r="D30" i="1"/>
  <c r="H42" i="1"/>
  <c r="E33" i="1"/>
  <c r="E42" i="1" s="1"/>
  <c r="E30" i="1"/>
  <c r="F33" i="1"/>
  <c r="F42" i="1" s="1"/>
  <c r="F30" i="1"/>
  <c r="K26" i="1"/>
  <c r="L4" i="1"/>
  <c r="K2" i="1"/>
  <c r="G33" i="1"/>
  <c r="G42" i="1" s="1"/>
  <c r="G30" i="1"/>
  <c r="D42" i="1"/>
  <c r="H33" i="1"/>
  <c r="H30" i="1"/>
  <c r="I33" i="1"/>
  <c r="I42" i="1" s="1"/>
  <c r="I30" i="1"/>
  <c r="C33" i="1"/>
  <c r="C42" i="1" s="1"/>
  <c r="C30" i="1"/>
  <c r="K28" i="1"/>
  <c r="K21" i="1"/>
  <c r="K23" i="1"/>
  <c r="K29" i="1"/>
  <c r="K22" i="1"/>
  <c r="K25" i="1"/>
  <c r="K24" i="1"/>
  <c r="K16" i="1"/>
  <c r="K27" i="1" s="1"/>
  <c r="B18" i="5" s="1"/>
  <c r="C11" i="8" s="1"/>
  <c r="E11" i="8" l="1"/>
  <c r="F11" i="8"/>
  <c r="B20" i="5"/>
  <c r="C13" i="8" s="1"/>
  <c r="D14" i="4"/>
  <c r="D33" i="4" s="1"/>
  <c r="B15" i="5"/>
  <c r="C8" i="8" s="1"/>
  <c r="D10" i="4"/>
  <c r="D29" i="4" s="1"/>
  <c r="B14" i="5"/>
  <c r="C7" i="8" s="1"/>
  <c r="D9" i="4"/>
  <c r="D28" i="4" s="1"/>
  <c r="K41" i="1"/>
  <c r="K38" i="1"/>
  <c r="B8" i="5"/>
  <c r="B9" i="5" s="1"/>
  <c r="K37" i="1"/>
  <c r="K34" i="1"/>
  <c r="K36" i="1"/>
  <c r="K35" i="1"/>
  <c r="K40" i="1"/>
  <c r="K39" i="1"/>
  <c r="K33" i="1"/>
  <c r="B16" i="5"/>
  <c r="D11" i="4"/>
  <c r="D30" i="4" s="1"/>
  <c r="B12" i="5"/>
  <c r="C5" i="8" s="1"/>
  <c r="D7" i="4"/>
  <c r="K30" i="1"/>
  <c r="B13" i="5"/>
  <c r="C6" i="8" s="1"/>
  <c r="D8" i="4"/>
  <c r="D27" i="4" s="1"/>
  <c r="B19" i="5"/>
  <c r="C12" i="8" s="1"/>
  <c r="D13" i="4"/>
  <c r="D32" i="4" s="1"/>
  <c r="B17" i="5"/>
  <c r="C10" i="8" s="1"/>
  <c r="D12" i="4"/>
  <c r="D31" i="4" s="1"/>
  <c r="E12" i="8" l="1"/>
  <c r="F12" i="8"/>
  <c r="B31" i="5"/>
  <c r="C9" i="8"/>
  <c r="E7" i="8"/>
  <c r="F7" i="8"/>
  <c r="C20" i="8"/>
  <c r="F20" i="8" s="1"/>
  <c r="E13" i="8"/>
  <c r="E18" i="8" s="1"/>
  <c r="F13" i="8"/>
  <c r="K42" i="1"/>
  <c r="F10" i="8"/>
  <c r="E10" i="8"/>
  <c r="F6" i="8"/>
  <c r="E6" i="8"/>
  <c r="F5" i="8"/>
  <c r="E5" i="8"/>
  <c r="C19" i="8"/>
  <c r="F19" i="8" s="1"/>
  <c r="F8" i="8"/>
  <c r="E8" i="8"/>
  <c r="C18" i="8"/>
  <c r="B28" i="5"/>
  <c r="B29" i="5"/>
  <c r="B22" i="5"/>
  <c r="B7" i="4"/>
  <c r="B8" i="4" s="1"/>
  <c r="B9" i="4" s="1"/>
  <c r="B10" i="4" s="1"/>
  <c r="B11" i="4" s="1"/>
  <c r="B12" i="4" s="1"/>
  <c r="B13" i="4" s="1"/>
  <c r="B14" i="4" s="1"/>
  <c r="C15" i="4" s="1"/>
  <c r="D26" i="4"/>
  <c r="B26" i="4" s="1"/>
  <c r="B27" i="4" s="1"/>
  <c r="B28" i="4" s="1"/>
  <c r="B29" i="4" s="1"/>
  <c r="B30" i="4" s="1"/>
  <c r="B31" i="4" s="1"/>
  <c r="B32" i="4" s="1"/>
  <c r="B33" i="4" s="1"/>
  <c r="C34" i="4" s="1"/>
  <c r="B35" i="4" s="1"/>
  <c r="B36" i="4" s="1"/>
  <c r="B37" i="4" s="1"/>
  <c r="B38" i="4" s="1"/>
  <c r="C39" i="4" s="1"/>
  <c r="C14" i="5"/>
  <c r="C18" i="5"/>
  <c r="C12" i="5"/>
  <c r="C13" i="5"/>
  <c r="D13" i="5" s="1"/>
  <c r="C17" i="5"/>
  <c r="D17" i="5" s="1"/>
  <c r="C19" i="5"/>
  <c r="D19" i="5" s="1"/>
  <c r="C20" i="5"/>
  <c r="D20" i="5" s="1"/>
  <c r="C16" i="5"/>
  <c r="C15" i="5"/>
  <c r="D15" i="5" s="1"/>
  <c r="B30" i="5"/>
  <c r="B32" i="5" l="1"/>
  <c r="E19" i="8"/>
  <c r="C21" i="8"/>
  <c r="F21" i="8" s="1"/>
  <c r="F9" i="8"/>
  <c r="F15" i="8" s="1"/>
  <c r="E9" i="8"/>
  <c r="E21" i="8" s="1"/>
  <c r="C15" i="8"/>
  <c r="F18" i="8"/>
  <c r="E20" i="8"/>
  <c r="D18" i="5"/>
  <c r="D28" i="5" s="1"/>
  <c r="C28" i="5"/>
  <c r="C22" i="5"/>
  <c r="D12" i="5"/>
  <c r="D29" i="5" s="1"/>
  <c r="C29" i="5"/>
  <c r="D14" i="5"/>
  <c r="D30" i="5" s="1"/>
  <c r="C30" i="5"/>
  <c r="D16" i="5"/>
  <c r="D31" i="5" s="1"/>
  <c r="C31" i="5"/>
  <c r="F22" i="8" l="1"/>
  <c r="E15" i="8"/>
  <c r="E22" i="8"/>
  <c r="C22" i="8"/>
  <c r="D22" i="5"/>
  <c r="C24" i="5"/>
  <c r="C25" i="5" s="1"/>
  <c r="C32" i="5"/>
  <c r="D32" i="5"/>
</calcChain>
</file>

<file path=xl/sharedStrings.xml><?xml version="1.0" encoding="utf-8"?>
<sst xmlns="http://schemas.openxmlformats.org/spreadsheetml/2006/main" count="220" uniqueCount="86">
  <si>
    <t>Total FTE</t>
  </si>
  <si>
    <t>FTE hours</t>
  </si>
  <si>
    <t>Total hours</t>
  </si>
  <si>
    <t>Sickness</t>
  </si>
  <si>
    <t>Holiday</t>
  </si>
  <si>
    <t>Training</t>
  </si>
  <si>
    <t>Communication</t>
  </si>
  <si>
    <t>Other</t>
  </si>
  <si>
    <t>Breaks</t>
  </si>
  <si>
    <t>Customer Contact</t>
  </si>
  <si>
    <t>After Call Work</t>
  </si>
  <si>
    <t>Wait Time</t>
  </si>
  <si>
    <t>FTE</t>
  </si>
  <si>
    <t>Hours</t>
  </si>
  <si>
    <t>%</t>
  </si>
  <si>
    <t>Monday</t>
  </si>
  <si>
    <t>Tuesday</t>
  </si>
  <si>
    <t>Wednesday</t>
  </si>
  <si>
    <t>Thursday</t>
  </si>
  <si>
    <t>Friday</t>
  </si>
  <si>
    <t>Saturday</t>
  </si>
  <si>
    <t>Sunday</t>
  </si>
  <si>
    <t>TOTAL</t>
  </si>
  <si>
    <t>`</t>
  </si>
  <si>
    <t>Invisible</t>
  </si>
  <si>
    <t>Final</t>
  </si>
  <si>
    <t>Minus</t>
  </si>
  <si>
    <t>Plus</t>
  </si>
  <si>
    <t>Initial</t>
  </si>
  <si>
    <t>Paid hours</t>
  </si>
  <si>
    <t>Overtime</t>
  </si>
  <si>
    <t>Overtime breaks</t>
  </si>
  <si>
    <t>Overtime Wait Time</t>
  </si>
  <si>
    <t>Overtime After Call Work</t>
  </si>
  <si>
    <t>Revised Customer Contact</t>
  </si>
  <si>
    <t>Average agent salary</t>
  </si>
  <si>
    <t>NI,Emp Tax Benefits/Bonus %</t>
  </si>
  <si>
    <t>Total Salary Cost per FTE</t>
  </si>
  <si>
    <t>Total FTE Cost</t>
  </si>
  <si>
    <t>Weekly Shrinkage Values</t>
  </si>
  <si>
    <t>Percentage</t>
  </si>
  <si>
    <t>Cost (PA)</t>
  </si>
  <si>
    <t>Cost (per week)</t>
  </si>
  <si>
    <t>linked to "data" worksheet cell K2, over type if required</t>
  </si>
  <si>
    <t>Please add average FTE salary</t>
  </si>
  <si>
    <t>% increase for extra payroll considerations, e.g. NI and pension</t>
  </si>
  <si>
    <t>The cost of 1%</t>
  </si>
  <si>
    <t>The cost of 0.1%</t>
  </si>
  <si>
    <t>Basic waterfall chart</t>
  </si>
  <si>
    <t>Waterfall chart with overtime consideration</t>
  </si>
  <si>
    <t>Values brought through from "Data" worksheet</t>
  </si>
  <si>
    <t>Above values including manually entered overtime values</t>
  </si>
  <si>
    <t>Human Factor</t>
  </si>
  <si>
    <t>Choice &amp; Investment</t>
  </si>
  <si>
    <t>Manage</t>
  </si>
  <si>
    <t>Basic example cost breakdown</t>
  </si>
  <si>
    <t>Budget</t>
  </si>
  <si>
    <t>Budget %</t>
  </si>
  <si>
    <t>Actual %</t>
  </si>
  <si>
    <t>Variance</t>
  </si>
  <si>
    <t>Absolute</t>
  </si>
  <si>
    <t>Actual - Budget</t>
  </si>
  <si>
    <t>Budget Actual Comparison</t>
  </si>
  <si>
    <t>Please overtype values in cells B5:B13</t>
  </si>
  <si>
    <t>“A focussed approach to planning and managing the cost of unproductive time”.</t>
  </si>
  <si>
    <t>Worksheet Name</t>
  </si>
  <si>
    <t>Data</t>
  </si>
  <si>
    <t>Graphical 1 FTE</t>
  </si>
  <si>
    <t>Graphical 1 %</t>
  </si>
  <si>
    <t>Costs</t>
  </si>
  <si>
    <t>Waterfall</t>
  </si>
  <si>
    <t>Graphical 2</t>
  </si>
  <si>
    <t>Graphical 3</t>
  </si>
  <si>
    <t>Instructions</t>
  </si>
  <si>
    <t>Enter values into all cells highlighted in yellow (please overtype example values)</t>
  </si>
  <si>
    <t>Overtype values highlighted in yellow</t>
  </si>
  <si>
    <t>The aim of this exercise is to continue our understanding of shrinkages and the planning wheel.  Having previously looked at annual values, then weekly totals this next step is to understand daily variances throughtout a typical week.  Please select a typical week (maybe one without a bank holiday and no exceptional circumstances).  This document has been designed to provide a number of different ways to display data.  By bringing along the graphical worksheets to workshop 3 we will be able to discuss how these could be used and more importantly how they can add value.</t>
  </si>
  <si>
    <t>Please note the example default values used in this document are for illustrative purposes only and do not represent any organisation</t>
  </si>
  <si>
    <t>Planning &amp; Tracking Shrinkage</t>
  </si>
  <si>
    <r>
      <t xml:space="preserve">Stacked bar chart and doughnut chart illustrating data </t>
    </r>
    <r>
      <rPr>
        <b/>
        <sz val="11"/>
        <color theme="1"/>
        <rFont val="Calibri"/>
        <family val="2"/>
        <scheme val="minor"/>
      </rPr>
      <t>in terms of FTE</t>
    </r>
  </si>
  <si>
    <r>
      <t xml:space="preserve">Stacked bar chart and doughnut chart illustrating data </t>
    </r>
    <r>
      <rPr>
        <b/>
        <sz val="11"/>
        <color theme="1"/>
        <rFont val="Calibri"/>
        <family val="2"/>
        <scheme val="minor"/>
      </rPr>
      <t>in terms of percentages</t>
    </r>
  </si>
  <si>
    <t>Have a go at entering values into cell E35 &amp; D36:38</t>
  </si>
  <si>
    <r>
      <t xml:space="preserve">Various graphs </t>
    </r>
    <r>
      <rPr>
        <b/>
        <sz val="11"/>
        <color theme="1"/>
        <rFont val="Calibri"/>
        <family val="2"/>
        <scheme val="minor"/>
      </rPr>
      <t>illustrating cost element</t>
    </r>
  </si>
  <si>
    <t>Budget comparion illustrations</t>
  </si>
  <si>
    <t>Once completed please send a copy to (email: accreditation@theforum.social)</t>
  </si>
  <si>
    <r>
      <t xml:space="preserve">If you are unsure what numbers to use, and/or how to complete this document, please email: </t>
    </r>
    <r>
      <rPr>
        <u/>
        <sz val="11"/>
        <color theme="3"/>
        <rFont val="Calibri"/>
        <family val="2"/>
        <scheme val="minor"/>
      </rPr>
      <t>accreditation@theforum.social</t>
    </r>
    <r>
      <rPr>
        <sz val="11"/>
        <color theme="1"/>
        <rFont val="Calibri"/>
        <family val="2"/>
        <scheme val="minor"/>
      </rPr>
      <t xml:space="preserve"> with your questions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</si>
</sst>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0.0%"/>
    <numFmt numFmtId="166" formatCode="0.0"/>
  </numFmts>
  <fonts count="11" x14ac:knownFonts="1">
    <font>
      <sz val="11"/>
      <color theme="1"/>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i/>
      <sz val="8"/>
      <color theme="1"/>
      <name val="Calibri"/>
      <family val="2"/>
      <scheme val="minor"/>
    </font>
    <font>
      <i/>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sz val="8"/>
      <color theme="0"/>
      <name val="Calibri"/>
      <family val="2"/>
      <scheme val="minor"/>
    </font>
    <font>
      <u/>
      <sz val="11"/>
      <color theme="3"/>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s>
  <borders count="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indexed="64"/>
      </bottom>
      <diagonal/>
    </border>
    <border>
      <left/>
      <right/>
      <top style="thin">
        <color indexed="64"/>
      </top>
      <bottom/>
      <diagonal/>
    </border>
    <border>
      <left/>
      <right/>
      <top/>
      <bottom style="thin">
        <color theme="0" tint="-0.2499465926084170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right/>
      <top style="thin">
        <color theme="0" tint="-0.24994659260841701"/>
      </top>
      <bottom style="thin">
        <color theme="0" tint="-0.24994659260841701"/>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00">
    <xf numFmtId="0" fontId="0" fillId="0" borderId="0" xfId="0"/>
    <xf numFmtId="0" fontId="2" fillId="0" borderId="0" xfId="0" applyFont="1" applyFill="1" applyBorder="1"/>
    <xf numFmtId="0" fontId="2" fillId="0" borderId="0" xfId="0" applyFont="1"/>
    <xf numFmtId="46" fontId="2" fillId="0" borderId="0" xfId="0" applyNumberFormat="1" applyFont="1"/>
    <xf numFmtId="0" fontId="2" fillId="0" borderId="0" xfId="0" applyFont="1" applyBorder="1"/>
    <xf numFmtId="46" fontId="2" fillId="0" borderId="0" xfId="0" applyNumberFormat="1" applyFont="1" applyBorder="1"/>
    <xf numFmtId="165" fontId="2" fillId="0" borderId="0" xfId="1" applyNumberFormat="1" applyFont="1" applyBorder="1"/>
    <xf numFmtId="46" fontId="2" fillId="0" borderId="0" xfId="0" applyNumberFormat="1" applyFont="1" applyFill="1"/>
    <xf numFmtId="0" fontId="2" fillId="0" borderId="0" xfId="0" applyFont="1" applyAlignment="1">
      <alignment horizontal="center"/>
    </xf>
    <xf numFmtId="0" fontId="0" fillId="3" borderId="0" xfId="0" applyFill="1"/>
    <xf numFmtId="46" fontId="2" fillId="2" borderId="1" xfId="0" applyNumberFormat="1" applyFont="1" applyFill="1" applyBorder="1"/>
    <xf numFmtId="0" fontId="2" fillId="2" borderId="1" xfId="0" applyFont="1" applyFill="1" applyBorder="1"/>
    <xf numFmtId="20" fontId="2" fillId="2" borderId="1" xfId="0" applyNumberFormat="1" applyFont="1" applyFill="1" applyBorder="1"/>
    <xf numFmtId="165" fontId="2" fillId="0" borderId="1" xfId="1" applyNumberFormat="1" applyFont="1" applyBorder="1"/>
    <xf numFmtId="0" fontId="3" fillId="0" borderId="0" xfId="0" applyFont="1" applyFill="1" applyAlignment="1">
      <alignment horizontal="center"/>
    </xf>
    <xf numFmtId="0" fontId="3" fillId="0" borderId="0" xfId="0" applyFont="1" applyFill="1"/>
    <xf numFmtId="20" fontId="3" fillId="0" borderId="0" xfId="0" applyNumberFormat="1" applyFont="1" applyFill="1"/>
    <xf numFmtId="46" fontId="3" fillId="0" borderId="0" xfId="0" applyNumberFormat="1" applyFont="1" applyFill="1"/>
    <xf numFmtId="0" fontId="3" fillId="0" borderId="0" xfId="0" applyFont="1" applyFill="1" applyBorder="1"/>
    <xf numFmtId="46" fontId="3" fillId="0" borderId="0" xfId="0" applyNumberFormat="1" applyFont="1" applyBorder="1"/>
    <xf numFmtId="165" fontId="3" fillId="0" borderId="0" xfId="1" applyNumberFormat="1" applyFont="1" applyFill="1" applyBorder="1"/>
    <xf numFmtId="165" fontId="3" fillId="0" borderId="0" xfId="1" applyNumberFormat="1" applyFont="1" applyBorder="1"/>
    <xf numFmtId="165" fontId="4" fillId="0" borderId="0" xfId="0" applyNumberFormat="1" applyFont="1"/>
    <xf numFmtId="0" fontId="2" fillId="0" borderId="2" xfId="0" applyFont="1" applyBorder="1"/>
    <xf numFmtId="3" fontId="2" fillId="0" borderId="2" xfId="0" applyNumberFormat="1" applyFont="1" applyBorder="1"/>
    <xf numFmtId="165" fontId="2" fillId="0" borderId="2" xfId="1" applyNumberFormat="1" applyFont="1" applyBorder="1"/>
    <xf numFmtId="0" fontId="2" fillId="0" borderId="2" xfId="0" applyFont="1" applyFill="1" applyBorder="1"/>
    <xf numFmtId="0" fontId="0" fillId="0" borderId="2" xfId="0" applyBorder="1"/>
    <xf numFmtId="164" fontId="0" fillId="2" borderId="0" xfId="2" applyFont="1" applyFill="1"/>
    <xf numFmtId="0" fontId="0" fillId="0" borderId="0" xfId="0" applyFont="1"/>
    <xf numFmtId="9" fontId="0" fillId="2" borderId="0" xfId="0" applyNumberFormat="1" applyFont="1" applyFill="1"/>
    <xf numFmtId="164" fontId="0" fillId="0" borderId="0" xfId="0" applyNumberFormat="1" applyFont="1"/>
    <xf numFmtId="0" fontId="0" fillId="2" borderId="0" xfId="0" applyFont="1" applyFill="1"/>
    <xf numFmtId="165" fontId="0" fillId="0" borderId="0" xfId="1" applyNumberFormat="1" applyFont="1" applyAlignment="1">
      <alignment horizontal="center"/>
    </xf>
    <xf numFmtId="164" fontId="0" fillId="0" borderId="0" xfId="0" applyNumberFormat="1" applyFont="1" applyAlignment="1">
      <alignment horizontal="center"/>
    </xf>
    <xf numFmtId="0" fontId="0" fillId="0" borderId="3" xfId="0" applyFont="1" applyBorder="1"/>
    <xf numFmtId="0" fontId="0" fillId="0" borderId="4" xfId="0" applyFont="1" applyFill="1" applyBorder="1"/>
    <xf numFmtId="165" fontId="0" fillId="0" borderId="4" xfId="1" applyNumberFormat="1" applyFont="1" applyBorder="1" applyAlignment="1">
      <alignment horizontal="center"/>
    </xf>
    <xf numFmtId="164" fontId="0" fillId="0" borderId="4" xfId="0" applyNumberFormat="1" applyFont="1" applyBorder="1" applyAlignment="1">
      <alignment horizontal="center"/>
    </xf>
    <xf numFmtId="164" fontId="0" fillId="0" borderId="4" xfId="0" applyNumberFormat="1" applyFont="1" applyBorder="1"/>
    <xf numFmtId="0" fontId="0" fillId="0" borderId="5" xfId="0" applyFont="1" applyBorder="1"/>
    <xf numFmtId="165" fontId="0" fillId="0" borderId="5" xfId="1" applyNumberFormat="1" applyFont="1" applyBorder="1" applyAlignment="1">
      <alignment horizontal="center"/>
    </xf>
    <xf numFmtId="164" fontId="0" fillId="0" borderId="5" xfId="0" applyNumberFormat="1" applyFont="1" applyBorder="1" applyAlignment="1">
      <alignment horizontal="center"/>
    </xf>
    <xf numFmtId="164" fontId="0" fillId="0" borderId="5" xfId="0" applyNumberFormat="1" applyFont="1" applyBorder="1"/>
    <xf numFmtId="0" fontId="6" fillId="0" borderId="6" xfId="0" applyFont="1" applyBorder="1"/>
    <xf numFmtId="165" fontId="6" fillId="0" borderId="6" xfId="0" applyNumberFormat="1" applyFont="1" applyBorder="1" applyAlignment="1">
      <alignment horizontal="center"/>
    </xf>
    <xf numFmtId="164" fontId="6" fillId="0" borderId="6" xfId="0" applyNumberFormat="1" applyFont="1" applyBorder="1" applyAlignment="1">
      <alignment horizontal="center"/>
    </xf>
    <xf numFmtId="164" fontId="6" fillId="0" borderId="6" xfId="0" applyNumberFormat="1" applyFont="1" applyBorder="1"/>
    <xf numFmtId="165" fontId="2" fillId="2" borderId="2" xfId="1" applyNumberFormat="1" applyFont="1" applyFill="1" applyBorder="1"/>
    <xf numFmtId="0" fontId="0" fillId="0" borderId="7" xfId="0" applyFont="1" applyBorder="1"/>
    <xf numFmtId="164" fontId="0" fillId="0" borderId="7" xfId="0" applyNumberFormat="1" applyFont="1" applyBorder="1"/>
    <xf numFmtId="166" fontId="2" fillId="0" borderId="1" xfId="1" applyNumberFormat="1" applyFont="1" applyBorder="1"/>
    <xf numFmtId="166" fontId="4" fillId="0" borderId="0" xfId="0" applyNumberFormat="1" applyFont="1"/>
    <xf numFmtId="166" fontId="3" fillId="0" borderId="0" xfId="1" applyNumberFormat="1" applyFont="1" applyBorder="1"/>
    <xf numFmtId="1" fontId="4" fillId="0" borderId="0" xfId="0" applyNumberFormat="1" applyFont="1"/>
    <xf numFmtId="0" fontId="0" fillId="4" borderId="0" xfId="0" applyFill="1"/>
    <xf numFmtId="0" fontId="0" fillId="5" borderId="0" xfId="0" applyFill="1"/>
    <xf numFmtId="0" fontId="0" fillId="6" borderId="0" xfId="0" applyFill="1"/>
    <xf numFmtId="0" fontId="5" fillId="0" borderId="0" xfId="0" applyFont="1" applyFill="1" applyBorder="1"/>
    <xf numFmtId="165" fontId="5" fillId="0" borderId="0" xfId="0" applyNumberFormat="1" applyFont="1"/>
    <xf numFmtId="164" fontId="5" fillId="0" borderId="0" xfId="0" applyNumberFormat="1" applyFont="1"/>
    <xf numFmtId="165" fontId="0" fillId="0" borderId="7" xfId="0" applyNumberFormat="1" applyFont="1" applyBorder="1"/>
    <xf numFmtId="164" fontId="0" fillId="0" borderId="7" xfId="2" applyFont="1" applyBorder="1"/>
    <xf numFmtId="0" fontId="0" fillId="0" borderId="7" xfId="0" applyFont="1" applyFill="1" applyBorder="1"/>
    <xf numFmtId="0" fontId="0" fillId="0" borderId="8" xfId="0" applyFont="1" applyFill="1" applyBorder="1"/>
    <xf numFmtId="165" fontId="0" fillId="0" borderId="8" xfId="1" applyNumberFormat="1" applyFont="1" applyBorder="1" applyAlignment="1">
      <alignment horizontal="center"/>
    </xf>
    <xf numFmtId="164" fontId="0" fillId="0" borderId="8" xfId="0" applyNumberFormat="1" applyFont="1" applyBorder="1" applyAlignment="1">
      <alignment horizontal="center"/>
    </xf>
    <xf numFmtId="164" fontId="0" fillId="0" borderId="8" xfId="0" applyNumberFormat="1" applyFont="1" applyBorder="1"/>
    <xf numFmtId="0" fontId="0" fillId="0" borderId="8" xfId="0" applyFont="1" applyBorder="1"/>
    <xf numFmtId="46" fontId="9" fillId="0" borderId="0" xfId="0" applyNumberFormat="1" applyFont="1"/>
    <xf numFmtId="165" fontId="0" fillId="0" borderId="7" xfId="1" applyNumberFormat="1" applyFont="1" applyBorder="1"/>
    <xf numFmtId="165" fontId="5" fillId="0" borderId="0" xfId="1" applyNumberFormat="1" applyFont="1"/>
    <xf numFmtId="0" fontId="0" fillId="0" borderId="0" xfId="0" applyAlignment="1">
      <alignment horizontal="center"/>
    </xf>
    <xf numFmtId="165" fontId="0" fillId="0" borderId="0" xfId="0" applyNumberFormat="1" applyAlignment="1">
      <alignment horizontal="center"/>
    </xf>
    <xf numFmtId="165" fontId="0" fillId="2" borderId="0" xfId="1" applyNumberFormat="1" applyFont="1" applyFill="1" applyAlignment="1">
      <alignment horizontal="center"/>
    </xf>
    <xf numFmtId="0" fontId="0" fillId="0" borderId="3" xfId="0" applyBorder="1"/>
    <xf numFmtId="0" fontId="2" fillId="0" borderId="3" xfId="0" applyFont="1" applyBorder="1" applyAlignment="1">
      <alignment horizontal="center"/>
    </xf>
    <xf numFmtId="0" fontId="4" fillId="0" borderId="3" xfId="0" applyFont="1" applyBorder="1" applyAlignment="1">
      <alignment horizontal="center"/>
    </xf>
    <xf numFmtId="165" fontId="0" fillId="2" borderId="8" xfId="1" applyNumberFormat="1" applyFont="1" applyFill="1" applyBorder="1" applyAlignment="1">
      <alignment horizontal="center"/>
    </xf>
    <xf numFmtId="165" fontId="0" fillId="0" borderId="8" xfId="0" applyNumberFormat="1" applyBorder="1" applyAlignment="1">
      <alignment horizontal="center"/>
    </xf>
    <xf numFmtId="0" fontId="0" fillId="0" borderId="6" xfId="0" applyBorder="1"/>
    <xf numFmtId="165" fontId="0" fillId="0" borderId="6" xfId="0" applyNumberFormat="1" applyBorder="1" applyAlignment="1">
      <alignment horizontal="center"/>
    </xf>
    <xf numFmtId="165" fontId="5" fillId="0" borderId="0" xfId="1" applyNumberFormat="1" applyFont="1" applyAlignment="1">
      <alignment horizontal="center"/>
    </xf>
    <xf numFmtId="0" fontId="0" fillId="7" borderId="0" xfId="0" applyFill="1"/>
    <xf numFmtId="0" fontId="0" fillId="8" borderId="0" xfId="0" applyFill="1"/>
    <xf numFmtId="0" fontId="0" fillId="9" borderId="0" xfId="0" applyFill="1"/>
    <xf numFmtId="0" fontId="0" fillId="10" borderId="0" xfId="0" applyFill="1"/>
    <xf numFmtId="0" fontId="0" fillId="0" borderId="0" xfId="0" applyAlignment="1"/>
    <xf numFmtId="0" fontId="0" fillId="0" borderId="0" xfId="0" applyAlignment="1">
      <alignment horizontal="left" wrapText="1"/>
    </xf>
    <xf numFmtId="0" fontId="5" fillId="0" borderId="0" xfId="0" applyFont="1" applyAlignment="1">
      <alignment horizontal="left" vertical="top" wrapText="1"/>
    </xf>
    <xf numFmtId="0" fontId="5" fillId="0" borderId="0" xfId="0" applyFont="1" applyAlignment="1">
      <alignment horizontal="center"/>
    </xf>
    <xf numFmtId="0" fontId="0" fillId="0" borderId="0" xfId="0" applyAlignment="1">
      <alignment horizontal="left"/>
    </xf>
    <xf numFmtId="0" fontId="6" fillId="0" borderId="0" xfId="0" applyFont="1" applyAlignment="1">
      <alignment horizont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5" fillId="5" borderId="0" xfId="0" applyFont="1" applyFill="1" applyAlignment="1">
      <alignment horizontal="center" vertical="center"/>
    </xf>
    <xf numFmtId="0" fontId="5" fillId="6" borderId="0" xfId="0" applyFont="1" applyFill="1" applyAlignment="1">
      <alignment horizontal="center" vertical="center"/>
    </xf>
    <xf numFmtId="0" fontId="5" fillId="0" borderId="0" xfId="0" applyFont="1" applyAlignment="1">
      <alignment horizontal="left"/>
    </xf>
    <xf numFmtId="0" fontId="8" fillId="0" borderId="0" xfId="0" applyFont="1" applyAlignment="1">
      <alignment horizontal="left" vertical="center"/>
    </xf>
    <xf numFmtId="0" fontId="0" fillId="0" borderId="0" xfId="0" applyAlignment="1">
      <alignment horizontal="center"/>
    </xf>
  </cellXfs>
  <cellStyles count="3">
    <cellStyle name="Currency" xfId="2" builtinId="4"/>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Daily Shrinkage %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Data!$A$21</c:f>
              <c:strCache>
                <c:ptCount val="1"/>
                <c:pt idx="0">
                  <c:v>Sickness</c:v>
                </c:pt>
              </c:strCache>
            </c:strRef>
          </c:tx>
          <c:spPr>
            <a:solidFill>
              <a:schemeClr val="accent1"/>
            </a:solidFill>
            <a:ln>
              <a:noFill/>
            </a:ln>
            <a:effectLst/>
          </c:spPr>
          <c:invertIfNegative val="0"/>
          <c:cat>
            <c:strRef>
              <c:f>Data!$C$1:$I$1</c:f>
              <c:strCache>
                <c:ptCount val="7"/>
                <c:pt idx="0">
                  <c:v>Monday</c:v>
                </c:pt>
                <c:pt idx="1">
                  <c:v>Tuesday</c:v>
                </c:pt>
                <c:pt idx="2">
                  <c:v>Wednesday</c:v>
                </c:pt>
                <c:pt idx="3">
                  <c:v>Thursday</c:v>
                </c:pt>
                <c:pt idx="4">
                  <c:v>Friday</c:v>
                </c:pt>
                <c:pt idx="5">
                  <c:v>Saturday</c:v>
                </c:pt>
                <c:pt idx="6">
                  <c:v>Sunday</c:v>
                </c:pt>
              </c:strCache>
            </c:strRef>
          </c:cat>
          <c:val>
            <c:numRef>
              <c:f>Data!$C$21:$I$21</c:f>
              <c:numCache>
                <c:formatCode>0.0%</c:formatCode>
                <c:ptCount val="7"/>
                <c:pt idx="0">
                  <c:v>7.0000000000000007E-2</c:v>
                </c:pt>
                <c:pt idx="1">
                  <c:v>6.4285714285714279E-2</c:v>
                </c:pt>
                <c:pt idx="2">
                  <c:v>6.4285714285714279E-2</c:v>
                </c:pt>
                <c:pt idx="3">
                  <c:v>0.06</c:v>
                </c:pt>
                <c:pt idx="4">
                  <c:v>0.05</c:v>
                </c:pt>
                <c:pt idx="5">
                  <c:v>3.3333333333333333E-2</c:v>
                </c:pt>
                <c:pt idx="6">
                  <c:v>0.02</c:v>
                </c:pt>
              </c:numCache>
            </c:numRef>
          </c:val>
          <c:extLst>
            <c:ext xmlns:c16="http://schemas.microsoft.com/office/drawing/2014/chart" uri="{C3380CC4-5D6E-409C-BE32-E72D297353CC}">
              <c16:uniqueId val="{00000000-2363-486E-9894-0E2DB07270D3}"/>
            </c:ext>
          </c:extLst>
        </c:ser>
        <c:ser>
          <c:idx val="1"/>
          <c:order val="1"/>
          <c:tx>
            <c:strRef>
              <c:f>Data!$A$22</c:f>
              <c:strCache>
                <c:ptCount val="1"/>
                <c:pt idx="0">
                  <c:v>Holiday</c:v>
                </c:pt>
              </c:strCache>
            </c:strRef>
          </c:tx>
          <c:spPr>
            <a:solidFill>
              <a:schemeClr val="accent2"/>
            </a:solidFill>
            <a:ln>
              <a:noFill/>
            </a:ln>
            <a:effectLst/>
          </c:spPr>
          <c:invertIfNegative val="0"/>
          <c:cat>
            <c:strRef>
              <c:f>Data!$C$1:$I$1</c:f>
              <c:strCache>
                <c:ptCount val="7"/>
                <c:pt idx="0">
                  <c:v>Monday</c:v>
                </c:pt>
                <c:pt idx="1">
                  <c:v>Tuesday</c:v>
                </c:pt>
                <c:pt idx="2">
                  <c:v>Wednesday</c:v>
                </c:pt>
                <c:pt idx="3">
                  <c:v>Thursday</c:v>
                </c:pt>
                <c:pt idx="4">
                  <c:v>Friday</c:v>
                </c:pt>
                <c:pt idx="5">
                  <c:v>Saturday</c:v>
                </c:pt>
                <c:pt idx="6">
                  <c:v>Sunday</c:v>
                </c:pt>
              </c:strCache>
            </c:strRef>
          </c:cat>
          <c:val>
            <c:numRef>
              <c:f>Data!$C$22:$I$22</c:f>
              <c:numCache>
                <c:formatCode>0.0%</c:formatCode>
                <c:ptCount val="7"/>
                <c:pt idx="0">
                  <c:v>0.11166666666666666</c:v>
                </c:pt>
                <c:pt idx="1">
                  <c:v>0.1</c:v>
                </c:pt>
                <c:pt idx="2">
                  <c:v>0.1</c:v>
                </c:pt>
                <c:pt idx="3">
                  <c:v>0.08</c:v>
                </c:pt>
                <c:pt idx="4">
                  <c:v>0.1</c:v>
                </c:pt>
                <c:pt idx="5">
                  <c:v>3.3333333333333333E-2</c:v>
                </c:pt>
                <c:pt idx="6">
                  <c:v>0</c:v>
                </c:pt>
              </c:numCache>
            </c:numRef>
          </c:val>
          <c:extLst>
            <c:ext xmlns:c16="http://schemas.microsoft.com/office/drawing/2014/chart" uri="{C3380CC4-5D6E-409C-BE32-E72D297353CC}">
              <c16:uniqueId val="{00000001-2363-486E-9894-0E2DB07270D3}"/>
            </c:ext>
          </c:extLst>
        </c:ser>
        <c:ser>
          <c:idx val="2"/>
          <c:order val="2"/>
          <c:tx>
            <c:strRef>
              <c:f>Data!$A$23</c:f>
              <c:strCache>
                <c:ptCount val="1"/>
                <c:pt idx="0">
                  <c:v>Training</c:v>
                </c:pt>
              </c:strCache>
            </c:strRef>
          </c:tx>
          <c:spPr>
            <a:solidFill>
              <a:schemeClr val="accent3"/>
            </a:solidFill>
            <a:ln>
              <a:noFill/>
            </a:ln>
            <a:effectLst/>
          </c:spPr>
          <c:invertIfNegative val="0"/>
          <c:cat>
            <c:strRef>
              <c:f>Data!$C$1:$I$1</c:f>
              <c:strCache>
                <c:ptCount val="7"/>
                <c:pt idx="0">
                  <c:v>Monday</c:v>
                </c:pt>
                <c:pt idx="1">
                  <c:v>Tuesday</c:v>
                </c:pt>
                <c:pt idx="2">
                  <c:v>Wednesday</c:v>
                </c:pt>
                <c:pt idx="3">
                  <c:v>Thursday</c:v>
                </c:pt>
                <c:pt idx="4">
                  <c:v>Friday</c:v>
                </c:pt>
                <c:pt idx="5">
                  <c:v>Saturday</c:v>
                </c:pt>
                <c:pt idx="6">
                  <c:v>Sunday</c:v>
                </c:pt>
              </c:strCache>
            </c:strRef>
          </c:cat>
          <c:val>
            <c:numRef>
              <c:f>Data!$C$23:$I$23</c:f>
              <c:numCache>
                <c:formatCode>0.0%</c:formatCode>
                <c:ptCount val="7"/>
                <c:pt idx="0">
                  <c:v>0</c:v>
                </c:pt>
                <c:pt idx="1">
                  <c:v>0.22285714285714286</c:v>
                </c:pt>
                <c:pt idx="2">
                  <c:v>0.22285714285714286</c:v>
                </c:pt>
                <c:pt idx="3">
                  <c:v>0.13333333333333333</c:v>
                </c:pt>
                <c:pt idx="4">
                  <c:v>0.13333333333333333</c:v>
                </c:pt>
                <c:pt idx="5">
                  <c:v>0</c:v>
                </c:pt>
                <c:pt idx="6">
                  <c:v>0</c:v>
                </c:pt>
              </c:numCache>
            </c:numRef>
          </c:val>
          <c:extLst>
            <c:ext xmlns:c16="http://schemas.microsoft.com/office/drawing/2014/chart" uri="{C3380CC4-5D6E-409C-BE32-E72D297353CC}">
              <c16:uniqueId val="{00000002-2363-486E-9894-0E2DB07270D3}"/>
            </c:ext>
          </c:extLst>
        </c:ser>
        <c:ser>
          <c:idx val="3"/>
          <c:order val="3"/>
          <c:tx>
            <c:strRef>
              <c:f>Data!$A$24</c:f>
              <c:strCache>
                <c:ptCount val="1"/>
                <c:pt idx="0">
                  <c:v>Communication</c:v>
                </c:pt>
              </c:strCache>
            </c:strRef>
          </c:tx>
          <c:spPr>
            <a:solidFill>
              <a:schemeClr val="accent4"/>
            </a:solidFill>
            <a:ln>
              <a:noFill/>
            </a:ln>
            <a:effectLst/>
          </c:spPr>
          <c:invertIfNegative val="0"/>
          <c:cat>
            <c:strRef>
              <c:f>Data!$C$1:$I$1</c:f>
              <c:strCache>
                <c:ptCount val="7"/>
                <c:pt idx="0">
                  <c:v>Monday</c:v>
                </c:pt>
                <c:pt idx="1">
                  <c:v>Tuesday</c:v>
                </c:pt>
                <c:pt idx="2">
                  <c:v>Wednesday</c:v>
                </c:pt>
                <c:pt idx="3">
                  <c:v>Thursday</c:v>
                </c:pt>
                <c:pt idx="4">
                  <c:v>Friday</c:v>
                </c:pt>
                <c:pt idx="5">
                  <c:v>Saturday</c:v>
                </c:pt>
                <c:pt idx="6">
                  <c:v>Sunday</c:v>
                </c:pt>
              </c:strCache>
            </c:strRef>
          </c:cat>
          <c:val>
            <c:numRef>
              <c:f>Data!$C$24:$I$24</c:f>
              <c:numCache>
                <c:formatCode>0.0%</c:formatCode>
                <c:ptCount val="7"/>
                <c:pt idx="0">
                  <c:v>5.4555555555555552E-2</c:v>
                </c:pt>
                <c:pt idx="1">
                  <c:v>0.11142857142857143</c:v>
                </c:pt>
                <c:pt idx="2">
                  <c:v>0.11142857142857143</c:v>
                </c:pt>
                <c:pt idx="3">
                  <c:v>5.7333333333333326E-2</c:v>
                </c:pt>
                <c:pt idx="4">
                  <c:v>5.6666666666666664E-2</c:v>
                </c:pt>
                <c:pt idx="5">
                  <c:v>0</c:v>
                </c:pt>
                <c:pt idx="6">
                  <c:v>0</c:v>
                </c:pt>
              </c:numCache>
            </c:numRef>
          </c:val>
          <c:extLst>
            <c:ext xmlns:c16="http://schemas.microsoft.com/office/drawing/2014/chart" uri="{C3380CC4-5D6E-409C-BE32-E72D297353CC}">
              <c16:uniqueId val="{00000003-2363-486E-9894-0E2DB07270D3}"/>
            </c:ext>
          </c:extLst>
        </c:ser>
        <c:ser>
          <c:idx val="4"/>
          <c:order val="4"/>
          <c:tx>
            <c:strRef>
              <c:f>Data!$A$25</c:f>
              <c:strCache>
                <c:ptCount val="1"/>
                <c:pt idx="0">
                  <c:v>Other</c:v>
                </c:pt>
              </c:strCache>
            </c:strRef>
          </c:tx>
          <c:spPr>
            <a:solidFill>
              <a:schemeClr val="accent5"/>
            </a:solidFill>
            <a:ln>
              <a:noFill/>
            </a:ln>
            <a:effectLst/>
          </c:spPr>
          <c:invertIfNegative val="0"/>
          <c:cat>
            <c:strRef>
              <c:f>Data!$C$1:$I$1</c:f>
              <c:strCache>
                <c:ptCount val="7"/>
                <c:pt idx="0">
                  <c:v>Monday</c:v>
                </c:pt>
                <c:pt idx="1">
                  <c:v>Tuesday</c:v>
                </c:pt>
                <c:pt idx="2">
                  <c:v>Wednesday</c:v>
                </c:pt>
                <c:pt idx="3">
                  <c:v>Thursday</c:v>
                </c:pt>
                <c:pt idx="4">
                  <c:v>Friday</c:v>
                </c:pt>
                <c:pt idx="5">
                  <c:v>Saturday</c:v>
                </c:pt>
                <c:pt idx="6">
                  <c:v>Sunday</c:v>
                </c:pt>
              </c:strCache>
            </c:strRef>
          </c:cat>
          <c:val>
            <c:numRef>
              <c:f>Data!$C$25:$I$25</c:f>
              <c:numCache>
                <c:formatCode>0.0%</c:formatCode>
                <c:ptCount val="7"/>
                <c:pt idx="0">
                  <c:v>3.6370370370370365E-2</c:v>
                </c:pt>
                <c:pt idx="1">
                  <c:v>3.7142857142857144E-2</c:v>
                </c:pt>
                <c:pt idx="2">
                  <c:v>3.7142857142857144E-2</c:v>
                </c:pt>
                <c:pt idx="3">
                  <c:v>3.822222222222222E-2</c:v>
                </c:pt>
                <c:pt idx="4">
                  <c:v>5.6666666666666664E-2</c:v>
                </c:pt>
                <c:pt idx="5">
                  <c:v>6.222222222222222E-2</c:v>
                </c:pt>
                <c:pt idx="6">
                  <c:v>6.5333333333333327E-2</c:v>
                </c:pt>
              </c:numCache>
            </c:numRef>
          </c:val>
          <c:extLst>
            <c:ext xmlns:c16="http://schemas.microsoft.com/office/drawing/2014/chart" uri="{C3380CC4-5D6E-409C-BE32-E72D297353CC}">
              <c16:uniqueId val="{00000004-2363-486E-9894-0E2DB07270D3}"/>
            </c:ext>
          </c:extLst>
        </c:ser>
        <c:ser>
          <c:idx val="5"/>
          <c:order val="5"/>
          <c:tx>
            <c:strRef>
              <c:f>Data!$A$26</c:f>
              <c:strCache>
                <c:ptCount val="1"/>
                <c:pt idx="0">
                  <c:v>Breaks</c:v>
                </c:pt>
              </c:strCache>
            </c:strRef>
          </c:tx>
          <c:spPr>
            <a:solidFill>
              <a:schemeClr val="accent6"/>
            </a:solidFill>
            <a:ln>
              <a:noFill/>
            </a:ln>
            <a:effectLst/>
          </c:spPr>
          <c:invertIfNegative val="0"/>
          <c:cat>
            <c:strRef>
              <c:f>Data!$C$1:$I$1</c:f>
              <c:strCache>
                <c:ptCount val="7"/>
                <c:pt idx="0">
                  <c:v>Monday</c:v>
                </c:pt>
                <c:pt idx="1">
                  <c:v>Tuesday</c:v>
                </c:pt>
                <c:pt idx="2">
                  <c:v>Wednesday</c:v>
                </c:pt>
                <c:pt idx="3">
                  <c:v>Thursday</c:v>
                </c:pt>
                <c:pt idx="4">
                  <c:v>Friday</c:v>
                </c:pt>
                <c:pt idx="5">
                  <c:v>Saturday</c:v>
                </c:pt>
                <c:pt idx="6">
                  <c:v>Sunday</c:v>
                </c:pt>
              </c:strCache>
            </c:strRef>
          </c:cat>
          <c:val>
            <c:numRef>
              <c:f>Data!$C$26:$I$26</c:f>
              <c:numCache>
                <c:formatCode>0.0%</c:formatCode>
                <c:ptCount val="7"/>
                <c:pt idx="0">
                  <c:v>5.4555555555555552E-2</c:v>
                </c:pt>
                <c:pt idx="1">
                  <c:v>5.5714285714285716E-2</c:v>
                </c:pt>
                <c:pt idx="2">
                  <c:v>5.5714285714285716E-2</c:v>
                </c:pt>
                <c:pt idx="3">
                  <c:v>5.7333333333333326E-2</c:v>
                </c:pt>
                <c:pt idx="4">
                  <c:v>5.6666666666666664E-2</c:v>
                </c:pt>
                <c:pt idx="5">
                  <c:v>6.222222222222222E-2</c:v>
                </c:pt>
                <c:pt idx="6">
                  <c:v>6.5333333333333327E-2</c:v>
                </c:pt>
              </c:numCache>
            </c:numRef>
          </c:val>
          <c:extLst>
            <c:ext xmlns:c16="http://schemas.microsoft.com/office/drawing/2014/chart" uri="{C3380CC4-5D6E-409C-BE32-E72D297353CC}">
              <c16:uniqueId val="{00000005-2363-486E-9894-0E2DB07270D3}"/>
            </c:ext>
          </c:extLst>
        </c:ser>
        <c:ser>
          <c:idx val="6"/>
          <c:order val="6"/>
          <c:tx>
            <c:strRef>
              <c:f>Data!$A$27</c:f>
              <c:strCache>
                <c:ptCount val="1"/>
                <c:pt idx="0">
                  <c:v>Customer Contact</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Data!$C$1:$I$1</c:f>
              <c:strCache>
                <c:ptCount val="7"/>
                <c:pt idx="0">
                  <c:v>Monday</c:v>
                </c:pt>
                <c:pt idx="1">
                  <c:v>Tuesday</c:v>
                </c:pt>
                <c:pt idx="2">
                  <c:v>Wednesday</c:v>
                </c:pt>
                <c:pt idx="3">
                  <c:v>Thursday</c:v>
                </c:pt>
                <c:pt idx="4">
                  <c:v>Friday</c:v>
                </c:pt>
                <c:pt idx="5">
                  <c:v>Saturday</c:v>
                </c:pt>
                <c:pt idx="6">
                  <c:v>Sunday</c:v>
                </c:pt>
              </c:strCache>
            </c:strRef>
          </c:cat>
          <c:val>
            <c:numRef>
              <c:f>Data!$C$27:$I$27</c:f>
              <c:numCache>
                <c:formatCode>0.0%</c:formatCode>
                <c:ptCount val="7"/>
                <c:pt idx="0">
                  <c:v>0.45462962962962972</c:v>
                </c:pt>
                <c:pt idx="1">
                  <c:v>0.29714285714285715</c:v>
                </c:pt>
                <c:pt idx="2">
                  <c:v>0.29714285714285715</c:v>
                </c:pt>
                <c:pt idx="3">
                  <c:v>0.34444444444444455</c:v>
                </c:pt>
                <c:pt idx="4">
                  <c:v>0.3199999999999999</c:v>
                </c:pt>
                <c:pt idx="5">
                  <c:v>0.56000000000000005</c:v>
                </c:pt>
                <c:pt idx="6">
                  <c:v>0.58799999999999997</c:v>
                </c:pt>
              </c:numCache>
            </c:numRef>
          </c:val>
          <c:extLst>
            <c:ext xmlns:c16="http://schemas.microsoft.com/office/drawing/2014/chart" uri="{C3380CC4-5D6E-409C-BE32-E72D297353CC}">
              <c16:uniqueId val="{00000006-2363-486E-9894-0E2DB07270D3}"/>
            </c:ext>
          </c:extLst>
        </c:ser>
        <c:ser>
          <c:idx val="7"/>
          <c:order val="7"/>
          <c:tx>
            <c:strRef>
              <c:f>Data!$A$28</c:f>
              <c:strCache>
                <c:ptCount val="1"/>
                <c:pt idx="0">
                  <c:v>After Call Work</c:v>
                </c:pt>
              </c:strCache>
            </c:strRef>
          </c:tx>
          <c:spPr>
            <a:solidFill>
              <a:schemeClr val="accent2">
                <a:lumMod val="60000"/>
              </a:schemeClr>
            </a:solidFill>
            <a:ln>
              <a:noFill/>
            </a:ln>
            <a:effectLst/>
          </c:spPr>
          <c:invertIfNegative val="0"/>
          <c:cat>
            <c:strRef>
              <c:f>Data!$C$1:$I$1</c:f>
              <c:strCache>
                <c:ptCount val="7"/>
                <c:pt idx="0">
                  <c:v>Monday</c:v>
                </c:pt>
                <c:pt idx="1">
                  <c:v>Tuesday</c:v>
                </c:pt>
                <c:pt idx="2">
                  <c:v>Wednesday</c:v>
                </c:pt>
                <c:pt idx="3">
                  <c:v>Thursday</c:v>
                </c:pt>
                <c:pt idx="4">
                  <c:v>Friday</c:v>
                </c:pt>
                <c:pt idx="5">
                  <c:v>Saturday</c:v>
                </c:pt>
                <c:pt idx="6">
                  <c:v>Sunday</c:v>
                </c:pt>
              </c:strCache>
            </c:strRef>
          </c:cat>
          <c:val>
            <c:numRef>
              <c:f>Data!$C$28:$I$28</c:f>
              <c:numCache>
                <c:formatCode>0.0%</c:formatCode>
                <c:ptCount val="7"/>
                <c:pt idx="0">
                  <c:v>0.1091111111111111</c:v>
                </c:pt>
                <c:pt idx="1">
                  <c:v>5.5714285714285716E-2</c:v>
                </c:pt>
                <c:pt idx="2">
                  <c:v>5.5714285714285716E-2</c:v>
                </c:pt>
                <c:pt idx="3">
                  <c:v>0.11466666666666665</c:v>
                </c:pt>
                <c:pt idx="4">
                  <c:v>0.11333333333333333</c:v>
                </c:pt>
                <c:pt idx="5">
                  <c:v>0.12444444444444444</c:v>
                </c:pt>
                <c:pt idx="6">
                  <c:v>0.13066666666666665</c:v>
                </c:pt>
              </c:numCache>
            </c:numRef>
          </c:val>
          <c:extLst>
            <c:ext xmlns:c16="http://schemas.microsoft.com/office/drawing/2014/chart" uri="{C3380CC4-5D6E-409C-BE32-E72D297353CC}">
              <c16:uniqueId val="{00000007-2363-486E-9894-0E2DB07270D3}"/>
            </c:ext>
          </c:extLst>
        </c:ser>
        <c:ser>
          <c:idx val="8"/>
          <c:order val="8"/>
          <c:tx>
            <c:strRef>
              <c:f>Data!$A$29</c:f>
              <c:strCache>
                <c:ptCount val="1"/>
                <c:pt idx="0">
                  <c:v>Wait Time</c:v>
                </c:pt>
              </c:strCache>
            </c:strRef>
          </c:tx>
          <c:spPr>
            <a:solidFill>
              <a:schemeClr val="accent3">
                <a:lumMod val="60000"/>
              </a:schemeClr>
            </a:solidFill>
            <a:ln>
              <a:noFill/>
            </a:ln>
            <a:effectLst/>
          </c:spPr>
          <c:invertIfNegative val="0"/>
          <c:cat>
            <c:strRef>
              <c:f>Data!$C$1:$I$1</c:f>
              <c:strCache>
                <c:ptCount val="7"/>
                <c:pt idx="0">
                  <c:v>Monday</c:v>
                </c:pt>
                <c:pt idx="1">
                  <c:v>Tuesday</c:v>
                </c:pt>
                <c:pt idx="2">
                  <c:v>Wednesday</c:v>
                </c:pt>
                <c:pt idx="3">
                  <c:v>Thursday</c:v>
                </c:pt>
                <c:pt idx="4">
                  <c:v>Friday</c:v>
                </c:pt>
                <c:pt idx="5">
                  <c:v>Saturday</c:v>
                </c:pt>
                <c:pt idx="6">
                  <c:v>Sunday</c:v>
                </c:pt>
              </c:strCache>
            </c:strRef>
          </c:cat>
          <c:val>
            <c:numRef>
              <c:f>Data!$C$29:$I$29</c:f>
              <c:numCache>
                <c:formatCode>0.0%</c:formatCode>
                <c:ptCount val="7"/>
                <c:pt idx="0">
                  <c:v>0.1091111111111111</c:v>
                </c:pt>
                <c:pt idx="1">
                  <c:v>5.5714285714285716E-2</c:v>
                </c:pt>
                <c:pt idx="2">
                  <c:v>5.5714285714285716E-2</c:v>
                </c:pt>
                <c:pt idx="3">
                  <c:v>0.11466666666666665</c:v>
                </c:pt>
                <c:pt idx="4">
                  <c:v>0.11333333333333333</c:v>
                </c:pt>
                <c:pt idx="5">
                  <c:v>0.12444444444444444</c:v>
                </c:pt>
                <c:pt idx="6">
                  <c:v>0.13066666666666665</c:v>
                </c:pt>
              </c:numCache>
            </c:numRef>
          </c:val>
          <c:extLst>
            <c:ext xmlns:c16="http://schemas.microsoft.com/office/drawing/2014/chart" uri="{C3380CC4-5D6E-409C-BE32-E72D297353CC}">
              <c16:uniqueId val="{00000008-2363-486E-9894-0E2DB07270D3}"/>
            </c:ext>
          </c:extLst>
        </c:ser>
        <c:dLbls>
          <c:showLegendKey val="0"/>
          <c:showVal val="0"/>
          <c:showCatName val="0"/>
          <c:showSerName val="0"/>
          <c:showPercent val="0"/>
          <c:showBubbleSize val="0"/>
        </c:dLbls>
        <c:gapWidth val="55"/>
        <c:overlap val="100"/>
        <c:axId val="598862472"/>
        <c:axId val="598863648"/>
      </c:barChart>
      <c:catAx>
        <c:axId val="598862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863648"/>
        <c:crosses val="autoZero"/>
        <c:auto val="1"/>
        <c:lblAlgn val="ctr"/>
        <c:lblOffset val="100"/>
        <c:noMultiLvlLbl val="0"/>
      </c:catAx>
      <c:valAx>
        <c:axId val="5988636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862472"/>
        <c:crosses val="autoZero"/>
        <c:crossBetween val="between"/>
      </c:valAx>
      <c:spPr>
        <a:noFill/>
        <a:ln>
          <a:noFill/>
        </a:ln>
        <a:effectLst/>
      </c:spPr>
    </c:plotArea>
    <c:legend>
      <c:legendPos val="r"/>
      <c:layout>
        <c:manualLayout>
          <c:xMode val="edge"/>
          <c:yMode val="edge"/>
          <c:x val="0.81703211435544032"/>
          <c:y val="0.27903184131187375"/>
          <c:w val="0.17048738642459085"/>
          <c:h val="0.642515723131247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Average Costs per week</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Costs!$A$12:$A$20</c:f>
              <c:strCache>
                <c:ptCount val="9"/>
                <c:pt idx="0">
                  <c:v>Sickness</c:v>
                </c:pt>
                <c:pt idx="1">
                  <c:v>Holiday</c:v>
                </c:pt>
                <c:pt idx="2">
                  <c:v>Training</c:v>
                </c:pt>
                <c:pt idx="3">
                  <c:v>Communication</c:v>
                </c:pt>
                <c:pt idx="4">
                  <c:v>Other</c:v>
                </c:pt>
                <c:pt idx="5">
                  <c:v>Breaks</c:v>
                </c:pt>
                <c:pt idx="6">
                  <c:v>Customer Contact</c:v>
                </c:pt>
                <c:pt idx="7">
                  <c:v>After Call Work</c:v>
                </c:pt>
                <c:pt idx="8">
                  <c:v>Wait Time</c:v>
                </c:pt>
              </c:strCache>
            </c:strRef>
          </c:cat>
          <c:val>
            <c:numRef>
              <c:f>Costs!$D$12:$D$20</c:f>
              <c:numCache>
                <c:formatCode>_-"£"* #,##0.00_-;\-"£"* #,##0.00_-;_-"£"* "-"??_-;_-@_-</c:formatCode>
                <c:ptCount val="9"/>
                <c:pt idx="0">
                  <c:v>7639.0769230769229</c:v>
                </c:pt>
                <c:pt idx="1">
                  <c:v>11675.634615384615</c:v>
                </c:pt>
                <c:pt idx="2">
                  <c:v>16042.061538461538</c:v>
                </c:pt>
                <c:pt idx="3">
                  <c:v>9065.6166666666668</c:v>
                </c:pt>
                <c:pt idx="4">
                  <c:v>5659.8615384615387</c:v>
                </c:pt>
                <c:pt idx="5">
                  <c:v>7450.9935897435898</c:v>
                </c:pt>
                <c:pt idx="6">
                  <c:v>49159.196153846147</c:v>
                </c:pt>
                <c:pt idx="7">
                  <c:v>12193.58717948718</c:v>
                </c:pt>
                <c:pt idx="8">
                  <c:v>12193.58717948718</c:v>
                </c:pt>
              </c:numCache>
            </c:numRef>
          </c:val>
          <c:extLst>
            <c:ext xmlns:c16="http://schemas.microsoft.com/office/drawing/2014/chart" uri="{C3380CC4-5D6E-409C-BE32-E72D297353CC}">
              <c16:uniqueId val="{00000000-C0B1-4D21-B224-163445D51F2A}"/>
            </c:ext>
          </c:extLst>
        </c:ser>
        <c:dLbls>
          <c:dLblPos val="ctr"/>
          <c:showLegendKey val="0"/>
          <c:showVal val="1"/>
          <c:showCatName val="0"/>
          <c:showSerName val="0"/>
          <c:showPercent val="0"/>
          <c:showBubbleSize val="0"/>
        </c:dLbls>
        <c:gapWidth val="79"/>
        <c:overlap val="100"/>
        <c:axId val="598870312"/>
        <c:axId val="483622392"/>
      </c:barChart>
      <c:catAx>
        <c:axId val="598870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83622392"/>
        <c:crosses val="autoZero"/>
        <c:auto val="1"/>
        <c:lblAlgn val="ctr"/>
        <c:lblOffset val="100"/>
        <c:noMultiLvlLbl val="0"/>
      </c:catAx>
      <c:valAx>
        <c:axId val="483622392"/>
        <c:scaling>
          <c:orientation val="minMax"/>
        </c:scaling>
        <c:delete val="1"/>
        <c:axPos val="b"/>
        <c:numFmt formatCode="_-&quot;£&quot;* #,##0.00_-;\-&quot;£&quot;* #,##0.00_-;_-&quot;£&quot;* &quot;-&quot;??_-;_-@_-" sourceLinked="1"/>
        <c:majorTickMark val="none"/>
        <c:minorTickMark val="none"/>
        <c:tickLblPos val="nextTo"/>
        <c:crossAx val="598870312"/>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Budget versus actual weekly % (absolute</a:t>
            </a:r>
            <a:r>
              <a:rPr lang="en-GB" baseline="0"/>
              <a:t> values)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Budget!$A$5:$A$13</c:f>
              <c:strCache>
                <c:ptCount val="9"/>
                <c:pt idx="0">
                  <c:v>Sickness</c:v>
                </c:pt>
                <c:pt idx="1">
                  <c:v>Holiday</c:v>
                </c:pt>
                <c:pt idx="2">
                  <c:v>Training</c:v>
                </c:pt>
                <c:pt idx="3">
                  <c:v>Communication</c:v>
                </c:pt>
                <c:pt idx="4">
                  <c:v>Other</c:v>
                </c:pt>
                <c:pt idx="5">
                  <c:v>Breaks</c:v>
                </c:pt>
                <c:pt idx="6">
                  <c:v>Customer Contact</c:v>
                </c:pt>
                <c:pt idx="7">
                  <c:v>After Call Work</c:v>
                </c:pt>
                <c:pt idx="8">
                  <c:v>Wait Time</c:v>
                </c:pt>
              </c:strCache>
            </c:strRef>
          </c:cat>
          <c:val>
            <c:numRef>
              <c:f>Budget!$F$5:$F$13</c:f>
              <c:numCache>
                <c:formatCode>0.0%</c:formatCode>
                <c:ptCount val="9"/>
                <c:pt idx="0">
                  <c:v>8.2781456953642391E-3</c:v>
                </c:pt>
                <c:pt idx="1">
                  <c:v>3.5927152317880795E-2</c:v>
                </c:pt>
                <c:pt idx="2">
                  <c:v>7.23841059602649E-2</c:v>
                </c:pt>
                <c:pt idx="3">
                  <c:v>1.9161147902869755E-2</c:v>
                </c:pt>
                <c:pt idx="4">
                  <c:v>1.8178807947019864E-2</c:v>
                </c:pt>
                <c:pt idx="5">
                  <c:v>6.8432671081677734E-3</c:v>
                </c:pt>
                <c:pt idx="6">
                  <c:v>2.4966887417218586E-2</c:v>
                </c:pt>
                <c:pt idx="7">
                  <c:v>6.9757174392936078E-3</c:v>
                </c:pt>
                <c:pt idx="8">
                  <c:v>5.6975717439293597E-2</c:v>
                </c:pt>
              </c:numCache>
            </c:numRef>
          </c:val>
          <c:extLst>
            <c:ext xmlns:c16="http://schemas.microsoft.com/office/drawing/2014/chart" uri="{C3380CC4-5D6E-409C-BE32-E72D297353CC}">
              <c16:uniqueId val="{00000000-5D66-4438-A41C-B6AC49611022}"/>
            </c:ext>
          </c:extLst>
        </c:ser>
        <c:dLbls>
          <c:showLegendKey val="0"/>
          <c:showVal val="0"/>
          <c:showCatName val="0"/>
          <c:showSerName val="0"/>
          <c:showPercent val="0"/>
          <c:showBubbleSize val="0"/>
        </c:dLbls>
        <c:gapWidth val="219"/>
        <c:overlap val="-27"/>
        <c:axId val="483623568"/>
        <c:axId val="483622784"/>
      </c:barChart>
      <c:catAx>
        <c:axId val="48362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622784"/>
        <c:crosses val="autoZero"/>
        <c:auto val="1"/>
        <c:lblAlgn val="ctr"/>
        <c:lblOffset val="100"/>
        <c:noMultiLvlLbl val="0"/>
      </c:catAx>
      <c:valAx>
        <c:axId val="4836227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623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GB"/>
              <a:t>budget versus actual weekly %</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Budget!$A$5:$A$13</c:f>
              <c:strCache>
                <c:ptCount val="9"/>
                <c:pt idx="0">
                  <c:v>Sickness</c:v>
                </c:pt>
                <c:pt idx="1">
                  <c:v>Holiday</c:v>
                </c:pt>
                <c:pt idx="2">
                  <c:v>Training</c:v>
                </c:pt>
                <c:pt idx="3">
                  <c:v>Communication</c:v>
                </c:pt>
                <c:pt idx="4">
                  <c:v>Other</c:v>
                </c:pt>
                <c:pt idx="5">
                  <c:v>Breaks</c:v>
                </c:pt>
                <c:pt idx="6">
                  <c:v>Customer Contact</c:v>
                </c:pt>
                <c:pt idx="7">
                  <c:v>After Call Work</c:v>
                </c:pt>
                <c:pt idx="8">
                  <c:v>Wait Time</c:v>
                </c:pt>
              </c:strCache>
            </c:strRef>
          </c:cat>
          <c:val>
            <c:numRef>
              <c:f>Budget!$E$5:$E$13</c:f>
              <c:numCache>
                <c:formatCode>0.0%</c:formatCode>
                <c:ptCount val="9"/>
                <c:pt idx="0">
                  <c:v>8.2781456953642391E-3</c:v>
                </c:pt>
                <c:pt idx="1">
                  <c:v>-3.5927152317880795E-2</c:v>
                </c:pt>
                <c:pt idx="2">
                  <c:v>7.23841059602649E-2</c:v>
                </c:pt>
                <c:pt idx="3">
                  <c:v>1.9161147902869755E-2</c:v>
                </c:pt>
                <c:pt idx="4">
                  <c:v>1.8178807947019864E-2</c:v>
                </c:pt>
                <c:pt idx="5">
                  <c:v>6.8432671081677734E-3</c:v>
                </c:pt>
                <c:pt idx="6">
                  <c:v>-2.4966887417218586E-2</c:v>
                </c:pt>
                <c:pt idx="7">
                  <c:v>-6.9757174392936078E-3</c:v>
                </c:pt>
                <c:pt idx="8">
                  <c:v>-5.6975717439293597E-2</c:v>
                </c:pt>
              </c:numCache>
            </c:numRef>
          </c:val>
          <c:extLst>
            <c:ext xmlns:c16="http://schemas.microsoft.com/office/drawing/2014/chart" uri="{C3380CC4-5D6E-409C-BE32-E72D297353CC}">
              <c16:uniqueId val="{00000000-E722-4DAF-99E1-3C30C6442D28}"/>
            </c:ext>
          </c:extLst>
        </c:ser>
        <c:dLbls>
          <c:dLblPos val="outEnd"/>
          <c:showLegendKey val="0"/>
          <c:showVal val="1"/>
          <c:showCatName val="0"/>
          <c:showSerName val="0"/>
          <c:showPercent val="0"/>
          <c:showBubbleSize val="0"/>
        </c:dLbls>
        <c:gapWidth val="444"/>
        <c:overlap val="-90"/>
        <c:axId val="483624352"/>
        <c:axId val="483625920"/>
      </c:barChart>
      <c:catAx>
        <c:axId val="4836243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83625920"/>
        <c:crosses val="autoZero"/>
        <c:auto val="1"/>
        <c:lblAlgn val="ctr"/>
        <c:lblOffset val="100"/>
        <c:noMultiLvlLbl val="0"/>
      </c:catAx>
      <c:valAx>
        <c:axId val="483625920"/>
        <c:scaling>
          <c:orientation val="minMax"/>
        </c:scaling>
        <c:delete val="1"/>
        <c:axPos val="l"/>
        <c:numFmt formatCode="0.0%" sourceLinked="1"/>
        <c:majorTickMark val="none"/>
        <c:minorTickMark val="none"/>
        <c:tickLblPos val="nextTo"/>
        <c:crossAx val="483624352"/>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GB"/>
              <a:t>Budget Actual Comparison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Budget!$B$17</c:f>
              <c:strCache>
                <c:ptCount val="1"/>
                <c:pt idx="0">
                  <c:v>Budget %</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cat>
            <c:strRef>
              <c:f>Budget!$A$18:$A$21</c:f>
              <c:strCache>
                <c:ptCount val="4"/>
                <c:pt idx="0">
                  <c:v>Customer Contact</c:v>
                </c:pt>
                <c:pt idx="1">
                  <c:v>Human Factor</c:v>
                </c:pt>
                <c:pt idx="2">
                  <c:v>Choice &amp; Investment</c:v>
                </c:pt>
                <c:pt idx="3">
                  <c:v>Manage</c:v>
                </c:pt>
              </c:strCache>
            </c:strRef>
          </c:cat>
          <c:val>
            <c:numRef>
              <c:f>Budget!$B$18:$B$21</c:f>
              <c:numCache>
                <c:formatCode>0.0%</c:formatCode>
                <c:ptCount val="4"/>
                <c:pt idx="0">
                  <c:v>0.65</c:v>
                </c:pt>
                <c:pt idx="1">
                  <c:v>0.17499999999999999</c:v>
                </c:pt>
                <c:pt idx="2">
                  <c:v>0.15000000000000002</c:v>
                </c:pt>
                <c:pt idx="3">
                  <c:v>2.5000000000000001E-2</c:v>
                </c:pt>
              </c:numCache>
            </c:numRef>
          </c:val>
          <c:extLst>
            <c:ext xmlns:c16="http://schemas.microsoft.com/office/drawing/2014/chart" uri="{C3380CC4-5D6E-409C-BE32-E72D297353CC}">
              <c16:uniqueId val="{00000000-3958-4067-A82F-7D4AECEAF1A2}"/>
            </c:ext>
          </c:extLst>
        </c:ser>
        <c:ser>
          <c:idx val="1"/>
          <c:order val="1"/>
          <c:tx>
            <c:strRef>
              <c:f>Budget!$C$17</c:f>
              <c:strCache>
                <c:ptCount val="1"/>
                <c:pt idx="0">
                  <c:v>Actual %</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cat>
            <c:strRef>
              <c:f>Budget!$A$18:$A$21</c:f>
              <c:strCache>
                <c:ptCount val="4"/>
                <c:pt idx="0">
                  <c:v>Customer Contact</c:v>
                </c:pt>
                <c:pt idx="1">
                  <c:v>Human Factor</c:v>
                </c:pt>
                <c:pt idx="2">
                  <c:v>Choice &amp; Investment</c:v>
                </c:pt>
                <c:pt idx="3">
                  <c:v>Manage</c:v>
                </c:pt>
              </c:strCache>
            </c:strRef>
          </c:cat>
          <c:val>
            <c:numRef>
              <c:f>Budget!$C$18:$C$21</c:f>
              <c:numCache>
                <c:formatCode>0.0%</c:formatCode>
                <c:ptCount val="4"/>
                <c:pt idx="0">
                  <c:v>0.56108167770419426</c:v>
                </c:pt>
                <c:pt idx="1">
                  <c:v>0.14735099337748345</c:v>
                </c:pt>
                <c:pt idx="2">
                  <c:v>0.24838852097130243</c:v>
                </c:pt>
                <c:pt idx="3">
                  <c:v>4.3178807947019865E-2</c:v>
                </c:pt>
              </c:numCache>
            </c:numRef>
          </c:val>
          <c:extLst>
            <c:ext xmlns:c16="http://schemas.microsoft.com/office/drawing/2014/chart" uri="{C3380CC4-5D6E-409C-BE32-E72D297353CC}">
              <c16:uniqueId val="{00000001-3958-4067-A82F-7D4AECEAF1A2}"/>
            </c:ext>
          </c:extLst>
        </c:ser>
        <c:dLbls>
          <c:showLegendKey val="0"/>
          <c:showVal val="0"/>
          <c:showCatName val="0"/>
          <c:showSerName val="0"/>
          <c:showPercent val="0"/>
          <c:showBubbleSize val="0"/>
        </c:dLbls>
        <c:gapWidth val="65"/>
        <c:shape val="box"/>
        <c:axId val="483625136"/>
        <c:axId val="483625528"/>
        <c:axId val="0"/>
      </c:bar3DChart>
      <c:catAx>
        <c:axId val="4836251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83625528"/>
        <c:crosses val="autoZero"/>
        <c:auto val="1"/>
        <c:lblAlgn val="ctr"/>
        <c:lblOffset val="100"/>
        <c:noMultiLvlLbl val="0"/>
      </c:catAx>
      <c:valAx>
        <c:axId val="483625528"/>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48362513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GB"/>
              <a:t>Budget Actual Absolute Weekly Variance</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Budget!$A$18:$A$21</c:f>
              <c:strCache>
                <c:ptCount val="4"/>
                <c:pt idx="0">
                  <c:v>Customer Contact</c:v>
                </c:pt>
                <c:pt idx="1">
                  <c:v>Human Factor</c:v>
                </c:pt>
                <c:pt idx="2">
                  <c:v>Choice &amp; Investment</c:v>
                </c:pt>
                <c:pt idx="3">
                  <c:v>Manage</c:v>
                </c:pt>
              </c:strCache>
            </c:strRef>
          </c:cat>
          <c:val>
            <c:numRef>
              <c:f>Budget!$F$18:$F$21</c:f>
              <c:numCache>
                <c:formatCode>0.0%</c:formatCode>
                <c:ptCount val="4"/>
                <c:pt idx="0">
                  <c:v>8.8918322295805763E-2</c:v>
                </c:pt>
                <c:pt idx="1">
                  <c:v>2.7649006622516542E-2</c:v>
                </c:pt>
                <c:pt idx="2">
                  <c:v>9.8388520971302407E-2</c:v>
                </c:pt>
                <c:pt idx="3">
                  <c:v>1.8178807947019864E-2</c:v>
                </c:pt>
              </c:numCache>
            </c:numRef>
          </c:val>
          <c:extLst>
            <c:ext xmlns:c16="http://schemas.microsoft.com/office/drawing/2014/chart" uri="{C3380CC4-5D6E-409C-BE32-E72D297353CC}">
              <c16:uniqueId val="{00000000-CBF4-49A4-A044-1FC9631EFA97}"/>
            </c:ext>
          </c:extLst>
        </c:ser>
        <c:dLbls>
          <c:dLblPos val="inEnd"/>
          <c:showLegendKey val="0"/>
          <c:showVal val="1"/>
          <c:showCatName val="0"/>
          <c:showSerName val="0"/>
          <c:showPercent val="0"/>
          <c:showBubbleSize val="0"/>
        </c:dLbls>
        <c:gapWidth val="65"/>
        <c:axId val="483618864"/>
        <c:axId val="483619256"/>
      </c:barChart>
      <c:valAx>
        <c:axId val="48361925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483618864"/>
        <c:crosses val="autoZero"/>
        <c:crossBetween val="between"/>
      </c:valAx>
      <c:catAx>
        <c:axId val="48361886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83619256"/>
        <c:crosses val="autoZero"/>
        <c:auto val="1"/>
        <c:lblAlgn val="ctr"/>
        <c:lblOffset val="100"/>
        <c:noMultiLvlLbl val="0"/>
      </c:cat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GB"/>
              <a:t>Weekly Shrinkage % Time</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880B-47E1-9810-AA9A43F436DB}"/>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880B-47E1-9810-AA9A43F436DB}"/>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880B-47E1-9810-AA9A43F436DB}"/>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880B-47E1-9810-AA9A43F436DB}"/>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880B-47E1-9810-AA9A43F436DB}"/>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880B-47E1-9810-AA9A43F436DB}"/>
              </c:ext>
            </c:extLst>
          </c:dPt>
          <c:dPt>
            <c:idx val="6"/>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c:spPr>
            <c:extLst>
              <c:ext xmlns:c16="http://schemas.microsoft.com/office/drawing/2014/chart" uri="{C3380CC4-5D6E-409C-BE32-E72D297353CC}">
                <c16:uniqueId val="{0000000D-880B-47E1-9810-AA9A43F436DB}"/>
              </c:ext>
            </c:extLst>
          </c:dPt>
          <c:dPt>
            <c:idx val="7"/>
            <c:bubble3D val="0"/>
            <c:spPr>
              <a:gradFill>
                <a:gsLst>
                  <a:gs pos="100000">
                    <a:schemeClr val="accent2">
                      <a:lumMod val="60000"/>
                      <a:lumMod val="60000"/>
                      <a:lumOff val="40000"/>
                    </a:schemeClr>
                  </a:gs>
                  <a:gs pos="0">
                    <a:schemeClr val="accent2">
                      <a:lumMod val="60000"/>
                    </a:schemeClr>
                  </a:gs>
                </a:gsLst>
                <a:lin ang="5400000" scaled="0"/>
              </a:gradFill>
              <a:ln w="19050">
                <a:solidFill>
                  <a:schemeClr val="lt1"/>
                </a:solidFill>
              </a:ln>
              <a:effectLst/>
            </c:spPr>
            <c:extLst>
              <c:ext xmlns:c16="http://schemas.microsoft.com/office/drawing/2014/chart" uri="{C3380CC4-5D6E-409C-BE32-E72D297353CC}">
                <c16:uniqueId val="{0000000F-880B-47E1-9810-AA9A43F436DB}"/>
              </c:ext>
            </c:extLst>
          </c:dPt>
          <c:dPt>
            <c:idx val="8"/>
            <c:bubble3D val="0"/>
            <c:spPr>
              <a:gradFill>
                <a:gsLst>
                  <a:gs pos="100000">
                    <a:schemeClr val="accent3">
                      <a:lumMod val="60000"/>
                      <a:lumMod val="60000"/>
                      <a:lumOff val="40000"/>
                    </a:schemeClr>
                  </a:gs>
                  <a:gs pos="0">
                    <a:schemeClr val="accent3">
                      <a:lumMod val="60000"/>
                    </a:schemeClr>
                  </a:gs>
                </a:gsLst>
                <a:lin ang="5400000" scaled="0"/>
              </a:gradFill>
              <a:ln w="19050">
                <a:solidFill>
                  <a:schemeClr val="lt1"/>
                </a:solidFill>
              </a:ln>
              <a:effectLst/>
            </c:spPr>
            <c:extLst>
              <c:ext xmlns:c16="http://schemas.microsoft.com/office/drawing/2014/chart" uri="{C3380CC4-5D6E-409C-BE32-E72D297353CC}">
                <c16:uniqueId val="{00000011-880B-47E1-9810-AA9A43F436D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Data!$A$21:$A$29</c:f>
              <c:strCache>
                <c:ptCount val="9"/>
                <c:pt idx="0">
                  <c:v>Sickness</c:v>
                </c:pt>
                <c:pt idx="1">
                  <c:v>Holiday</c:v>
                </c:pt>
                <c:pt idx="2">
                  <c:v>Training</c:v>
                </c:pt>
                <c:pt idx="3">
                  <c:v>Communication</c:v>
                </c:pt>
                <c:pt idx="4">
                  <c:v>Other</c:v>
                </c:pt>
                <c:pt idx="5">
                  <c:v>Breaks</c:v>
                </c:pt>
                <c:pt idx="6">
                  <c:v>Customer Contact</c:v>
                </c:pt>
                <c:pt idx="7">
                  <c:v>After Call Work</c:v>
                </c:pt>
                <c:pt idx="8">
                  <c:v>Wait Time</c:v>
                </c:pt>
              </c:strCache>
            </c:strRef>
          </c:cat>
          <c:val>
            <c:numRef>
              <c:f>Data!$K$21:$K$29</c:f>
              <c:numCache>
                <c:formatCode>0.0%</c:formatCode>
                <c:ptCount val="9"/>
                <c:pt idx="0">
                  <c:v>5.8278145695364242E-2</c:v>
                </c:pt>
                <c:pt idx="1">
                  <c:v>8.9072847682119205E-2</c:v>
                </c:pt>
                <c:pt idx="2">
                  <c:v>0.1223841059602649</c:v>
                </c:pt>
                <c:pt idx="3">
                  <c:v>6.9161147902869757E-2</c:v>
                </c:pt>
                <c:pt idx="4">
                  <c:v>4.3178807947019865E-2</c:v>
                </c:pt>
                <c:pt idx="5">
                  <c:v>5.6843267108167776E-2</c:v>
                </c:pt>
                <c:pt idx="6">
                  <c:v>0.37503311258278144</c:v>
                </c:pt>
                <c:pt idx="7">
                  <c:v>9.3024282560706398E-2</c:v>
                </c:pt>
                <c:pt idx="8">
                  <c:v>9.3024282560706398E-2</c:v>
                </c:pt>
              </c:numCache>
            </c:numRef>
          </c:val>
          <c:extLst>
            <c:ext xmlns:c16="http://schemas.microsoft.com/office/drawing/2014/chart" uri="{C3380CC4-5D6E-409C-BE32-E72D297353CC}">
              <c16:uniqueId val="{00000012-880B-47E1-9810-AA9A43F436DB}"/>
            </c:ext>
          </c:extLst>
        </c:ser>
        <c:dLbls>
          <c:showLegendKey val="0"/>
          <c:showVal val="0"/>
          <c:showCatName val="0"/>
          <c:showSerName val="0"/>
          <c:showPercent val="0"/>
          <c:showBubbleSize val="0"/>
          <c:showLeaderLines val="1"/>
        </c:dLbls>
        <c:firstSliceAng val="0"/>
        <c:holeSize val="70"/>
      </c:doughnut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Daily Shrinkage FTE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Data!$A$33</c:f>
              <c:strCache>
                <c:ptCount val="1"/>
                <c:pt idx="0">
                  <c:v>Sickness</c:v>
                </c:pt>
              </c:strCache>
            </c:strRef>
          </c:tx>
          <c:spPr>
            <a:solidFill>
              <a:schemeClr val="accent1"/>
            </a:solidFill>
            <a:ln>
              <a:noFill/>
            </a:ln>
            <a:effectLst/>
          </c:spPr>
          <c:invertIfNegative val="0"/>
          <c:val>
            <c:numRef>
              <c:f>Data!$C$33:$I$33</c:f>
              <c:numCache>
                <c:formatCode>0.0</c:formatCode>
                <c:ptCount val="7"/>
                <c:pt idx="0">
                  <c:v>21.000000000000004</c:v>
                </c:pt>
                <c:pt idx="1">
                  <c:v>18</c:v>
                </c:pt>
                <c:pt idx="2">
                  <c:v>18</c:v>
                </c:pt>
                <c:pt idx="3">
                  <c:v>15</c:v>
                </c:pt>
                <c:pt idx="4">
                  <c:v>10</c:v>
                </c:pt>
                <c:pt idx="5">
                  <c:v>5</c:v>
                </c:pt>
                <c:pt idx="6">
                  <c:v>1</c:v>
                </c:pt>
              </c:numCache>
            </c:numRef>
          </c:val>
          <c:extLst>
            <c:ext xmlns:c16="http://schemas.microsoft.com/office/drawing/2014/chart" uri="{C3380CC4-5D6E-409C-BE32-E72D297353CC}">
              <c16:uniqueId val="{00000000-4DD5-41CE-A54E-04DD7AF7BA15}"/>
            </c:ext>
          </c:extLst>
        </c:ser>
        <c:ser>
          <c:idx val="1"/>
          <c:order val="1"/>
          <c:tx>
            <c:strRef>
              <c:f>Data!$A$34</c:f>
              <c:strCache>
                <c:ptCount val="1"/>
                <c:pt idx="0">
                  <c:v>Holiday</c:v>
                </c:pt>
              </c:strCache>
            </c:strRef>
          </c:tx>
          <c:spPr>
            <a:solidFill>
              <a:schemeClr val="accent2"/>
            </a:solidFill>
            <a:ln>
              <a:noFill/>
            </a:ln>
            <a:effectLst/>
          </c:spPr>
          <c:invertIfNegative val="0"/>
          <c:val>
            <c:numRef>
              <c:f>Data!$C$34:$I$34</c:f>
              <c:numCache>
                <c:formatCode>0.0</c:formatCode>
                <c:ptCount val="7"/>
                <c:pt idx="0">
                  <c:v>33.5</c:v>
                </c:pt>
                <c:pt idx="1">
                  <c:v>28</c:v>
                </c:pt>
                <c:pt idx="2">
                  <c:v>28</c:v>
                </c:pt>
                <c:pt idx="3">
                  <c:v>20</c:v>
                </c:pt>
                <c:pt idx="4">
                  <c:v>20</c:v>
                </c:pt>
                <c:pt idx="5">
                  <c:v>5</c:v>
                </c:pt>
                <c:pt idx="6">
                  <c:v>0</c:v>
                </c:pt>
              </c:numCache>
            </c:numRef>
          </c:val>
          <c:extLst>
            <c:ext xmlns:c16="http://schemas.microsoft.com/office/drawing/2014/chart" uri="{C3380CC4-5D6E-409C-BE32-E72D297353CC}">
              <c16:uniqueId val="{00000001-4DD5-41CE-A54E-04DD7AF7BA15}"/>
            </c:ext>
          </c:extLst>
        </c:ser>
        <c:ser>
          <c:idx val="2"/>
          <c:order val="2"/>
          <c:tx>
            <c:strRef>
              <c:f>Data!$A$35</c:f>
              <c:strCache>
                <c:ptCount val="1"/>
                <c:pt idx="0">
                  <c:v>Training</c:v>
                </c:pt>
              </c:strCache>
            </c:strRef>
          </c:tx>
          <c:spPr>
            <a:solidFill>
              <a:schemeClr val="accent3"/>
            </a:solidFill>
            <a:ln>
              <a:noFill/>
            </a:ln>
            <a:effectLst/>
          </c:spPr>
          <c:invertIfNegative val="0"/>
          <c:val>
            <c:numRef>
              <c:f>Data!$C$35:$I$35</c:f>
              <c:numCache>
                <c:formatCode>0.0</c:formatCode>
                <c:ptCount val="7"/>
                <c:pt idx="0">
                  <c:v>0</c:v>
                </c:pt>
                <c:pt idx="1">
                  <c:v>62.400000000000006</c:v>
                </c:pt>
                <c:pt idx="2">
                  <c:v>62.400000000000006</c:v>
                </c:pt>
                <c:pt idx="3">
                  <c:v>33.333333333333336</c:v>
                </c:pt>
                <c:pt idx="4">
                  <c:v>26.666666666666668</c:v>
                </c:pt>
                <c:pt idx="5">
                  <c:v>0</c:v>
                </c:pt>
                <c:pt idx="6">
                  <c:v>0</c:v>
                </c:pt>
              </c:numCache>
            </c:numRef>
          </c:val>
          <c:extLst>
            <c:ext xmlns:c16="http://schemas.microsoft.com/office/drawing/2014/chart" uri="{C3380CC4-5D6E-409C-BE32-E72D297353CC}">
              <c16:uniqueId val="{00000002-4DD5-41CE-A54E-04DD7AF7BA15}"/>
            </c:ext>
          </c:extLst>
        </c:ser>
        <c:ser>
          <c:idx val="3"/>
          <c:order val="3"/>
          <c:tx>
            <c:strRef>
              <c:f>Data!$A$36</c:f>
              <c:strCache>
                <c:ptCount val="1"/>
                <c:pt idx="0">
                  <c:v>Communication</c:v>
                </c:pt>
              </c:strCache>
            </c:strRef>
          </c:tx>
          <c:spPr>
            <a:solidFill>
              <a:schemeClr val="accent4"/>
            </a:solidFill>
            <a:ln>
              <a:noFill/>
            </a:ln>
            <a:effectLst/>
          </c:spPr>
          <c:invertIfNegative val="0"/>
          <c:val>
            <c:numRef>
              <c:f>Data!$C$36:$I$36</c:f>
              <c:numCache>
                <c:formatCode>0.0</c:formatCode>
                <c:ptCount val="7"/>
                <c:pt idx="0">
                  <c:v>16.366666666666667</c:v>
                </c:pt>
                <c:pt idx="1">
                  <c:v>31.200000000000003</c:v>
                </c:pt>
                <c:pt idx="2">
                  <c:v>31.200000000000003</c:v>
                </c:pt>
                <c:pt idx="3">
                  <c:v>14.333333333333332</c:v>
                </c:pt>
                <c:pt idx="4">
                  <c:v>11.333333333333332</c:v>
                </c:pt>
                <c:pt idx="5">
                  <c:v>0</c:v>
                </c:pt>
                <c:pt idx="6">
                  <c:v>0</c:v>
                </c:pt>
              </c:numCache>
            </c:numRef>
          </c:val>
          <c:extLst>
            <c:ext xmlns:c16="http://schemas.microsoft.com/office/drawing/2014/chart" uri="{C3380CC4-5D6E-409C-BE32-E72D297353CC}">
              <c16:uniqueId val="{00000003-4DD5-41CE-A54E-04DD7AF7BA15}"/>
            </c:ext>
          </c:extLst>
        </c:ser>
        <c:ser>
          <c:idx val="4"/>
          <c:order val="4"/>
          <c:tx>
            <c:strRef>
              <c:f>Data!$A$37</c:f>
              <c:strCache>
                <c:ptCount val="1"/>
                <c:pt idx="0">
                  <c:v>Other</c:v>
                </c:pt>
              </c:strCache>
            </c:strRef>
          </c:tx>
          <c:spPr>
            <a:solidFill>
              <a:schemeClr val="accent5"/>
            </a:solidFill>
            <a:ln>
              <a:noFill/>
            </a:ln>
            <a:effectLst/>
          </c:spPr>
          <c:invertIfNegative val="0"/>
          <c:val>
            <c:numRef>
              <c:f>Data!$C$37:$I$37</c:f>
              <c:numCache>
                <c:formatCode>0.0</c:formatCode>
                <c:ptCount val="7"/>
                <c:pt idx="0">
                  <c:v>10.91111111111111</c:v>
                </c:pt>
                <c:pt idx="1">
                  <c:v>10.4</c:v>
                </c:pt>
                <c:pt idx="2">
                  <c:v>10.4</c:v>
                </c:pt>
                <c:pt idx="3">
                  <c:v>9.5555555555555554</c:v>
                </c:pt>
                <c:pt idx="4">
                  <c:v>11.333333333333332</c:v>
                </c:pt>
                <c:pt idx="5">
                  <c:v>9.3333333333333339</c:v>
                </c:pt>
                <c:pt idx="6">
                  <c:v>3.2666666666666662</c:v>
                </c:pt>
              </c:numCache>
            </c:numRef>
          </c:val>
          <c:extLst>
            <c:ext xmlns:c16="http://schemas.microsoft.com/office/drawing/2014/chart" uri="{C3380CC4-5D6E-409C-BE32-E72D297353CC}">
              <c16:uniqueId val="{00000004-4DD5-41CE-A54E-04DD7AF7BA15}"/>
            </c:ext>
          </c:extLst>
        </c:ser>
        <c:ser>
          <c:idx val="5"/>
          <c:order val="5"/>
          <c:tx>
            <c:strRef>
              <c:f>Data!$A$38</c:f>
              <c:strCache>
                <c:ptCount val="1"/>
                <c:pt idx="0">
                  <c:v>Breaks</c:v>
                </c:pt>
              </c:strCache>
            </c:strRef>
          </c:tx>
          <c:spPr>
            <a:solidFill>
              <a:schemeClr val="accent6"/>
            </a:solidFill>
            <a:ln>
              <a:noFill/>
            </a:ln>
            <a:effectLst/>
          </c:spPr>
          <c:invertIfNegative val="0"/>
          <c:val>
            <c:numRef>
              <c:f>Data!$C$38:$I$38</c:f>
              <c:numCache>
                <c:formatCode>0.0</c:formatCode>
                <c:ptCount val="7"/>
                <c:pt idx="0">
                  <c:v>16.366666666666667</c:v>
                </c:pt>
                <c:pt idx="1">
                  <c:v>15.600000000000001</c:v>
                </c:pt>
                <c:pt idx="2">
                  <c:v>15.600000000000001</c:v>
                </c:pt>
                <c:pt idx="3">
                  <c:v>14.333333333333332</c:v>
                </c:pt>
                <c:pt idx="4">
                  <c:v>11.333333333333332</c:v>
                </c:pt>
                <c:pt idx="5">
                  <c:v>9.3333333333333339</c:v>
                </c:pt>
                <c:pt idx="6">
                  <c:v>3.2666666666666662</c:v>
                </c:pt>
              </c:numCache>
            </c:numRef>
          </c:val>
          <c:extLst>
            <c:ext xmlns:c16="http://schemas.microsoft.com/office/drawing/2014/chart" uri="{C3380CC4-5D6E-409C-BE32-E72D297353CC}">
              <c16:uniqueId val="{00000005-4DD5-41CE-A54E-04DD7AF7BA15}"/>
            </c:ext>
          </c:extLst>
        </c:ser>
        <c:ser>
          <c:idx val="6"/>
          <c:order val="6"/>
          <c:tx>
            <c:strRef>
              <c:f>Data!$A$39</c:f>
              <c:strCache>
                <c:ptCount val="1"/>
                <c:pt idx="0">
                  <c:v>Customer Contact</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Data!$C$39:$I$39</c:f>
              <c:numCache>
                <c:formatCode>0.0</c:formatCode>
                <c:ptCount val="7"/>
                <c:pt idx="0">
                  <c:v>136.38888888888891</c:v>
                </c:pt>
                <c:pt idx="1">
                  <c:v>83.2</c:v>
                </c:pt>
                <c:pt idx="2">
                  <c:v>83.2</c:v>
                </c:pt>
                <c:pt idx="3">
                  <c:v>86.111111111111143</c:v>
                </c:pt>
                <c:pt idx="4">
                  <c:v>63.999999999999979</c:v>
                </c:pt>
                <c:pt idx="5">
                  <c:v>84.000000000000014</c:v>
                </c:pt>
                <c:pt idx="6">
                  <c:v>29.4</c:v>
                </c:pt>
              </c:numCache>
            </c:numRef>
          </c:val>
          <c:extLst>
            <c:ext xmlns:c16="http://schemas.microsoft.com/office/drawing/2014/chart" uri="{C3380CC4-5D6E-409C-BE32-E72D297353CC}">
              <c16:uniqueId val="{00000006-4DD5-41CE-A54E-04DD7AF7BA15}"/>
            </c:ext>
          </c:extLst>
        </c:ser>
        <c:ser>
          <c:idx val="7"/>
          <c:order val="7"/>
          <c:tx>
            <c:strRef>
              <c:f>Data!$A$40</c:f>
              <c:strCache>
                <c:ptCount val="1"/>
                <c:pt idx="0">
                  <c:v>After Call Work</c:v>
                </c:pt>
              </c:strCache>
            </c:strRef>
          </c:tx>
          <c:spPr>
            <a:solidFill>
              <a:schemeClr val="accent2">
                <a:lumMod val="60000"/>
              </a:schemeClr>
            </a:solidFill>
            <a:ln>
              <a:noFill/>
            </a:ln>
            <a:effectLst/>
          </c:spPr>
          <c:invertIfNegative val="0"/>
          <c:val>
            <c:numRef>
              <c:f>Data!$C$40:$I$40</c:f>
              <c:numCache>
                <c:formatCode>0.0</c:formatCode>
                <c:ptCount val="7"/>
                <c:pt idx="0">
                  <c:v>32.733333333333334</c:v>
                </c:pt>
                <c:pt idx="1">
                  <c:v>15.600000000000001</c:v>
                </c:pt>
                <c:pt idx="2">
                  <c:v>15.600000000000001</c:v>
                </c:pt>
                <c:pt idx="3">
                  <c:v>28.666666666666664</c:v>
                </c:pt>
                <c:pt idx="4">
                  <c:v>22.666666666666664</c:v>
                </c:pt>
                <c:pt idx="5">
                  <c:v>18.666666666666668</c:v>
                </c:pt>
                <c:pt idx="6">
                  <c:v>6.5333333333333323</c:v>
                </c:pt>
              </c:numCache>
            </c:numRef>
          </c:val>
          <c:extLst>
            <c:ext xmlns:c16="http://schemas.microsoft.com/office/drawing/2014/chart" uri="{C3380CC4-5D6E-409C-BE32-E72D297353CC}">
              <c16:uniqueId val="{00000007-4DD5-41CE-A54E-04DD7AF7BA15}"/>
            </c:ext>
          </c:extLst>
        </c:ser>
        <c:ser>
          <c:idx val="8"/>
          <c:order val="8"/>
          <c:tx>
            <c:strRef>
              <c:f>Data!$A$41</c:f>
              <c:strCache>
                <c:ptCount val="1"/>
                <c:pt idx="0">
                  <c:v>Wait Time</c:v>
                </c:pt>
              </c:strCache>
            </c:strRef>
          </c:tx>
          <c:spPr>
            <a:solidFill>
              <a:schemeClr val="accent3">
                <a:lumMod val="60000"/>
              </a:schemeClr>
            </a:solidFill>
            <a:ln>
              <a:noFill/>
            </a:ln>
            <a:effectLst/>
          </c:spPr>
          <c:invertIfNegative val="0"/>
          <c:val>
            <c:numRef>
              <c:f>Data!$C$41:$I$41</c:f>
              <c:numCache>
                <c:formatCode>0.0</c:formatCode>
                <c:ptCount val="7"/>
                <c:pt idx="0">
                  <c:v>32.733333333333334</c:v>
                </c:pt>
                <c:pt idx="1">
                  <c:v>15.600000000000001</c:v>
                </c:pt>
                <c:pt idx="2">
                  <c:v>15.600000000000001</c:v>
                </c:pt>
                <c:pt idx="3">
                  <c:v>28.666666666666664</c:v>
                </c:pt>
                <c:pt idx="4">
                  <c:v>22.666666666666664</c:v>
                </c:pt>
                <c:pt idx="5">
                  <c:v>18.666666666666668</c:v>
                </c:pt>
                <c:pt idx="6">
                  <c:v>6.5333333333333323</c:v>
                </c:pt>
              </c:numCache>
            </c:numRef>
          </c:val>
          <c:extLst>
            <c:ext xmlns:c16="http://schemas.microsoft.com/office/drawing/2014/chart" uri="{C3380CC4-5D6E-409C-BE32-E72D297353CC}">
              <c16:uniqueId val="{00000008-4DD5-41CE-A54E-04DD7AF7BA15}"/>
            </c:ext>
          </c:extLst>
        </c:ser>
        <c:dLbls>
          <c:showLegendKey val="0"/>
          <c:showVal val="0"/>
          <c:showCatName val="0"/>
          <c:showSerName val="0"/>
          <c:showPercent val="0"/>
          <c:showBubbleSize val="0"/>
        </c:dLbls>
        <c:gapWidth val="55"/>
        <c:overlap val="100"/>
        <c:axId val="598866784"/>
        <c:axId val="598867568"/>
      </c:barChart>
      <c:catAx>
        <c:axId val="59886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867568"/>
        <c:crosses val="autoZero"/>
        <c:auto val="1"/>
        <c:lblAlgn val="ctr"/>
        <c:lblOffset val="100"/>
        <c:noMultiLvlLbl val="0"/>
      </c:catAx>
      <c:valAx>
        <c:axId val="5988675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866784"/>
        <c:crosses val="autoZero"/>
        <c:crossBetween val="between"/>
      </c:valAx>
      <c:spPr>
        <a:noFill/>
        <a:ln>
          <a:noFill/>
        </a:ln>
        <a:effectLst/>
      </c:spPr>
    </c:plotArea>
    <c:legend>
      <c:legendPos val="r"/>
      <c:layout>
        <c:manualLayout>
          <c:xMode val="edge"/>
          <c:yMode val="edge"/>
          <c:x val="0.81703211435544032"/>
          <c:y val="0.27903184131187375"/>
          <c:w val="0.17048738642459085"/>
          <c:h val="0.642515723131247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GB"/>
              <a:t>Weekly Shrinkage FTE</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D56F-4A61-A889-F800121127EB}"/>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D56F-4A61-A889-F800121127EB}"/>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D56F-4A61-A889-F800121127EB}"/>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D56F-4A61-A889-F800121127EB}"/>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D56F-4A61-A889-F800121127EB}"/>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D56F-4A61-A889-F800121127EB}"/>
              </c:ext>
            </c:extLst>
          </c:dPt>
          <c:dPt>
            <c:idx val="6"/>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c:spPr>
            <c:extLst>
              <c:ext xmlns:c16="http://schemas.microsoft.com/office/drawing/2014/chart" uri="{C3380CC4-5D6E-409C-BE32-E72D297353CC}">
                <c16:uniqueId val="{0000000D-D56F-4A61-A889-F800121127EB}"/>
              </c:ext>
            </c:extLst>
          </c:dPt>
          <c:dPt>
            <c:idx val="7"/>
            <c:bubble3D val="0"/>
            <c:spPr>
              <a:gradFill>
                <a:gsLst>
                  <a:gs pos="100000">
                    <a:schemeClr val="accent2">
                      <a:lumMod val="60000"/>
                      <a:lumMod val="60000"/>
                      <a:lumOff val="40000"/>
                    </a:schemeClr>
                  </a:gs>
                  <a:gs pos="0">
                    <a:schemeClr val="accent2">
                      <a:lumMod val="60000"/>
                    </a:schemeClr>
                  </a:gs>
                </a:gsLst>
                <a:lin ang="5400000" scaled="0"/>
              </a:gradFill>
              <a:ln w="19050">
                <a:solidFill>
                  <a:schemeClr val="lt1"/>
                </a:solidFill>
              </a:ln>
              <a:effectLst/>
            </c:spPr>
            <c:extLst>
              <c:ext xmlns:c16="http://schemas.microsoft.com/office/drawing/2014/chart" uri="{C3380CC4-5D6E-409C-BE32-E72D297353CC}">
                <c16:uniqueId val="{0000000F-D56F-4A61-A889-F800121127EB}"/>
              </c:ext>
            </c:extLst>
          </c:dPt>
          <c:dPt>
            <c:idx val="8"/>
            <c:bubble3D val="0"/>
            <c:spPr>
              <a:gradFill>
                <a:gsLst>
                  <a:gs pos="100000">
                    <a:schemeClr val="accent3">
                      <a:lumMod val="60000"/>
                      <a:lumMod val="60000"/>
                      <a:lumOff val="40000"/>
                    </a:schemeClr>
                  </a:gs>
                  <a:gs pos="0">
                    <a:schemeClr val="accent3">
                      <a:lumMod val="60000"/>
                    </a:schemeClr>
                  </a:gs>
                </a:gsLst>
                <a:lin ang="5400000" scaled="0"/>
              </a:gradFill>
              <a:ln w="19050">
                <a:solidFill>
                  <a:schemeClr val="lt1"/>
                </a:solidFill>
              </a:ln>
              <a:effectLst/>
            </c:spPr>
            <c:extLst>
              <c:ext xmlns:c16="http://schemas.microsoft.com/office/drawing/2014/chart" uri="{C3380CC4-5D6E-409C-BE32-E72D297353CC}">
                <c16:uniqueId val="{00000011-D56F-4A61-A889-F800121127E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Data!$A$33:$A$41</c:f>
              <c:strCache>
                <c:ptCount val="9"/>
                <c:pt idx="0">
                  <c:v>Sickness</c:v>
                </c:pt>
                <c:pt idx="1">
                  <c:v>Holiday</c:v>
                </c:pt>
                <c:pt idx="2">
                  <c:v>Training</c:v>
                </c:pt>
                <c:pt idx="3">
                  <c:v>Communication</c:v>
                </c:pt>
                <c:pt idx="4">
                  <c:v>Other</c:v>
                </c:pt>
                <c:pt idx="5">
                  <c:v>Breaks</c:v>
                </c:pt>
                <c:pt idx="6">
                  <c:v>Customer Contact</c:v>
                </c:pt>
                <c:pt idx="7">
                  <c:v>After Call Work</c:v>
                </c:pt>
                <c:pt idx="8">
                  <c:v>Wait Time</c:v>
                </c:pt>
              </c:strCache>
            </c:strRef>
          </c:cat>
          <c:val>
            <c:numRef>
              <c:f>Data!$K$33:$K$41</c:f>
              <c:numCache>
                <c:formatCode>0.0</c:formatCode>
                <c:ptCount val="9"/>
                <c:pt idx="0">
                  <c:v>17.600000000000001</c:v>
                </c:pt>
                <c:pt idx="1">
                  <c:v>26.9</c:v>
                </c:pt>
                <c:pt idx="2">
                  <c:v>36.96</c:v>
                </c:pt>
                <c:pt idx="3">
                  <c:v>20.886666666666667</c:v>
                </c:pt>
                <c:pt idx="4">
                  <c:v>13.04</c:v>
                </c:pt>
                <c:pt idx="5">
                  <c:v>17.166666666666668</c:v>
                </c:pt>
                <c:pt idx="6">
                  <c:v>113.25999999999999</c:v>
                </c:pt>
                <c:pt idx="7">
                  <c:v>28.093333333333334</c:v>
                </c:pt>
                <c:pt idx="8">
                  <c:v>28.093333333333334</c:v>
                </c:pt>
              </c:numCache>
            </c:numRef>
          </c:val>
          <c:extLst>
            <c:ext xmlns:c16="http://schemas.microsoft.com/office/drawing/2014/chart" uri="{C3380CC4-5D6E-409C-BE32-E72D297353CC}">
              <c16:uniqueId val="{00000012-D56F-4A61-A889-F800121127EB}"/>
            </c:ext>
          </c:extLst>
        </c:ser>
        <c:dLbls>
          <c:showLegendKey val="0"/>
          <c:showVal val="0"/>
          <c:showCatName val="0"/>
          <c:showSerName val="0"/>
          <c:showPercent val="0"/>
          <c:showBubbleSize val="0"/>
          <c:showLeaderLines val="1"/>
        </c:dLbls>
        <c:firstSliceAng val="0"/>
        <c:holeSize val="70"/>
      </c:doughnut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Weekly Shrinkage Waterfall Chart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Waterfall!$B$5</c:f>
              <c:strCache>
                <c:ptCount val="1"/>
                <c:pt idx="0">
                  <c:v>Invisible</c:v>
                </c:pt>
              </c:strCache>
            </c:strRef>
          </c:tx>
          <c:spPr>
            <a:noFill/>
            <a:ln>
              <a:noFill/>
            </a:ln>
            <a:effectLst/>
          </c:spPr>
          <c:invertIfNegative val="0"/>
          <c:cat>
            <c:strRef>
              <c:f>Waterfall!$A$6:$A$15</c:f>
              <c:strCache>
                <c:ptCount val="10"/>
                <c:pt idx="0">
                  <c:v>Paid hours</c:v>
                </c:pt>
                <c:pt idx="1">
                  <c:v>Sickness</c:v>
                </c:pt>
                <c:pt idx="2">
                  <c:v>Holiday</c:v>
                </c:pt>
                <c:pt idx="3">
                  <c:v>Training</c:v>
                </c:pt>
                <c:pt idx="4">
                  <c:v>Communication</c:v>
                </c:pt>
                <c:pt idx="5">
                  <c:v>Other</c:v>
                </c:pt>
                <c:pt idx="6">
                  <c:v>Breaks</c:v>
                </c:pt>
                <c:pt idx="7">
                  <c:v>After Call Work</c:v>
                </c:pt>
                <c:pt idx="8">
                  <c:v>Wait Time</c:v>
                </c:pt>
                <c:pt idx="9">
                  <c:v>Customer Contact</c:v>
                </c:pt>
              </c:strCache>
            </c:strRef>
          </c:cat>
          <c:val>
            <c:numRef>
              <c:f>Waterfall!$B$6:$B$15</c:f>
              <c:numCache>
                <c:formatCode>0.0%</c:formatCode>
                <c:ptCount val="10"/>
                <c:pt idx="1">
                  <c:v>0.94172185430463573</c:v>
                </c:pt>
                <c:pt idx="2">
                  <c:v>0.85264900662251653</c:v>
                </c:pt>
                <c:pt idx="3">
                  <c:v>0.73026490066225158</c:v>
                </c:pt>
                <c:pt idx="4">
                  <c:v>0.66110375275938182</c:v>
                </c:pt>
                <c:pt idx="5">
                  <c:v>0.61792494481236193</c:v>
                </c:pt>
                <c:pt idx="6">
                  <c:v>0.56108167770419415</c:v>
                </c:pt>
                <c:pt idx="7">
                  <c:v>0.46805739514348776</c:v>
                </c:pt>
                <c:pt idx="8">
                  <c:v>0.37503311258278138</c:v>
                </c:pt>
              </c:numCache>
            </c:numRef>
          </c:val>
          <c:extLst>
            <c:ext xmlns:c16="http://schemas.microsoft.com/office/drawing/2014/chart" uri="{C3380CC4-5D6E-409C-BE32-E72D297353CC}">
              <c16:uniqueId val="{00000000-95C2-44B4-B8F9-AB3EF688B049}"/>
            </c:ext>
          </c:extLst>
        </c:ser>
        <c:ser>
          <c:idx val="1"/>
          <c:order val="1"/>
          <c:tx>
            <c:strRef>
              <c:f>Waterfall!$C$5</c:f>
              <c:strCache>
                <c:ptCount val="1"/>
                <c:pt idx="0">
                  <c:v>Final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Waterfall!$A$6:$A$15</c:f>
              <c:strCache>
                <c:ptCount val="10"/>
                <c:pt idx="0">
                  <c:v>Paid hours</c:v>
                </c:pt>
                <c:pt idx="1">
                  <c:v>Sickness</c:v>
                </c:pt>
                <c:pt idx="2">
                  <c:v>Holiday</c:v>
                </c:pt>
                <c:pt idx="3">
                  <c:v>Training</c:v>
                </c:pt>
                <c:pt idx="4">
                  <c:v>Communication</c:v>
                </c:pt>
                <c:pt idx="5">
                  <c:v>Other</c:v>
                </c:pt>
                <c:pt idx="6">
                  <c:v>Breaks</c:v>
                </c:pt>
                <c:pt idx="7">
                  <c:v>After Call Work</c:v>
                </c:pt>
                <c:pt idx="8">
                  <c:v>Wait Time</c:v>
                </c:pt>
                <c:pt idx="9">
                  <c:v>Customer Contact</c:v>
                </c:pt>
              </c:strCache>
            </c:strRef>
          </c:cat>
          <c:val>
            <c:numRef>
              <c:f>Waterfall!$C$6:$C$15</c:f>
              <c:numCache>
                <c:formatCode>#,##0</c:formatCode>
                <c:ptCount val="10"/>
                <c:pt idx="9" formatCode="0.0%">
                  <c:v>0.37503311258278138</c:v>
                </c:pt>
              </c:numCache>
            </c:numRef>
          </c:val>
          <c:extLst>
            <c:ext xmlns:c16="http://schemas.microsoft.com/office/drawing/2014/chart" uri="{C3380CC4-5D6E-409C-BE32-E72D297353CC}">
              <c16:uniqueId val="{00000001-95C2-44B4-B8F9-AB3EF688B049}"/>
            </c:ext>
          </c:extLst>
        </c:ser>
        <c:ser>
          <c:idx val="2"/>
          <c:order val="2"/>
          <c:tx>
            <c:strRef>
              <c:f>Waterfall!$D$5</c:f>
              <c:strCache>
                <c:ptCount val="1"/>
                <c:pt idx="0">
                  <c:v>Minus</c:v>
                </c:pt>
              </c:strCache>
            </c:strRef>
          </c:tx>
          <c:spPr>
            <a:solidFill>
              <a:schemeClr val="accent3"/>
            </a:solidFill>
            <a:ln>
              <a:noFill/>
            </a:ln>
            <a:effectLst/>
          </c:spPr>
          <c:invertIfNegative val="0"/>
          <c:cat>
            <c:strRef>
              <c:f>Waterfall!$A$6:$A$15</c:f>
              <c:strCache>
                <c:ptCount val="10"/>
                <c:pt idx="0">
                  <c:v>Paid hours</c:v>
                </c:pt>
                <c:pt idx="1">
                  <c:v>Sickness</c:v>
                </c:pt>
                <c:pt idx="2">
                  <c:v>Holiday</c:v>
                </c:pt>
                <c:pt idx="3">
                  <c:v>Training</c:v>
                </c:pt>
                <c:pt idx="4">
                  <c:v>Communication</c:v>
                </c:pt>
                <c:pt idx="5">
                  <c:v>Other</c:v>
                </c:pt>
                <c:pt idx="6">
                  <c:v>Breaks</c:v>
                </c:pt>
                <c:pt idx="7">
                  <c:v>After Call Work</c:v>
                </c:pt>
                <c:pt idx="8">
                  <c:v>Wait Time</c:v>
                </c:pt>
                <c:pt idx="9">
                  <c:v>Customer Contact</c:v>
                </c:pt>
              </c:strCache>
            </c:strRef>
          </c:cat>
          <c:val>
            <c:numRef>
              <c:f>Waterfall!$D$6:$D$15</c:f>
              <c:numCache>
                <c:formatCode>0.0%</c:formatCode>
                <c:ptCount val="10"/>
                <c:pt idx="1">
                  <c:v>5.8278145695364242E-2</c:v>
                </c:pt>
                <c:pt idx="2">
                  <c:v>8.9072847682119205E-2</c:v>
                </c:pt>
                <c:pt idx="3">
                  <c:v>0.1223841059602649</c:v>
                </c:pt>
                <c:pt idx="4">
                  <c:v>6.9161147902869757E-2</c:v>
                </c:pt>
                <c:pt idx="5">
                  <c:v>4.3178807947019865E-2</c:v>
                </c:pt>
                <c:pt idx="6">
                  <c:v>5.6843267108167776E-2</c:v>
                </c:pt>
                <c:pt idx="7">
                  <c:v>9.3024282560706398E-2</c:v>
                </c:pt>
                <c:pt idx="8">
                  <c:v>9.3024282560706398E-2</c:v>
                </c:pt>
              </c:numCache>
            </c:numRef>
          </c:val>
          <c:extLst>
            <c:ext xmlns:c16="http://schemas.microsoft.com/office/drawing/2014/chart" uri="{C3380CC4-5D6E-409C-BE32-E72D297353CC}">
              <c16:uniqueId val="{00000002-95C2-44B4-B8F9-AB3EF688B049}"/>
            </c:ext>
          </c:extLst>
        </c:ser>
        <c:ser>
          <c:idx val="3"/>
          <c:order val="3"/>
          <c:tx>
            <c:strRef>
              <c:f>Waterfall!$E$5</c:f>
              <c:strCache>
                <c:ptCount val="1"/>
                <c:pt idx="0">
                  <c:v>Plus</c:v>
                </c:pt>
              </c:strCache>
            </c:strRef>
          </c:tx>
          <c:spPr>
            <a:solidFill>
              <a:schemeClr val="accent4"/>
            </a:solidFill>
            <a:ln>
              <a:noFill/>
            </a:ln>
            <a:effectLst/>
          </c:spPr>
          <c:invertIfNegative val="0"/>
          <c:cat>
            <c:strRef>
              <c:f>Waterfall!$A$6:$A$15</c:f>
              <c:strCache>
                <c:ptCount val="10"/>
                <c:pt idx="0">
                  <c:v>Paid hours</c:v>
                </c:pt>
                <c:pt idx="1">
                  <c:v>Sickness</c:v>
                </c:pt>
                <c:pt idx="2">
                  <c:v>Holiday</c:v>
                </c:pt>
                <c:pt idx="3">
                  <c:v>Training</c:v>
                </c:pt>
                <c:pt idx="4">
                  <c:v>Communication</c:v>
                </c:pt>
                <c:pt idx="5">
                  <c:v>Other</c:v>
                </c:pt>
                <c:pt idx="6">
                  <c:v>Breaks</c:v>
                </c:pt>
                <c:pt idx="7">
                  <c:v>After Call Work</c:v>
                </c:pt>
                <c:pt idx="8">
                  <c:v>Wait Time</c:v>
                </c:pt>
                <c:pt idx="9">
                  <c:v>Customer Contact</c:v>
                </c:pt>
              </c:strCache>
            </c:strRef>
          </c:cat>
          <c:val>
            <c:numRef>
              <c:f>Waterfall!$E$6:$E$15</c:f>
              <c:numCache>
                <c:formatCode>#,##0</c:formatCode>
                <c:ptCount val="10"/>
              </c:numCache>
            </c:numRef>
          </c:val>
          <c:extLst>
            <c:ext xmlns:c16="http://schemas.microsoft.com/office/drawing/2014/chart" uri="{C3380CC4-5D6E-409C-BE32-E72D297353CC}">
              <c16:uniqueId val="{00000003-95C2-44B4-B8F9-AB3EF688B049}"/>
            </c:ext>
          </c:extLst>
        </c:ser>
        <c:ser>
          <c:idx val="4"/>
          <c:order val="4"/>
          <c:tx>
            <c:strRef>
              <c:f>Waterfall!$F$5</c:f>
              <c:strCache>
                <c:ptCount val="1"/>
                <c:pt idx="0">
                  <c:v>Initial</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Waterfall!$A$6:$A$15</c:f>
              <c:strCache>
                <c:ptCount val="10"/>
                <c:pt idx="0">
                  <c:v>Paid hours</c:v>
                </c:pt>
                <c:pt idx="1">
                  <c:v>Sickness</c:v>
                </c:pt>
                <c:pt idx="2">
                  <c:v>Holiday</c:v>
                </c:pt>
                <c:pt idx="3">
                  <c:v>Training</c:v>
                </c:pt>
                <c:pt idx="4">
                  <c:v>Communication</c:v>
                </c:pt>
                <c:pt idx="5">
                  <c:v>Other</c:v>
                </c:pt>
                <c:pt idx="6">
                  <c:v>Breaks</c:v>
                </c:pt>
                <c:pt idx="7">
                  <c:v>After Call Work</c:v>
                </c:pt>
                <c:pt idx="8">
                  <c:v>Wait Time</c:v>
                </c:pt>
                <c:pt idx="9">
                  <c:v>Customer Contact</c:v>
                </c:pt>
              </c:strCache>
            </c:strRef>
          </c:cat>
          <c:val>
            <c:numRef>
              <c:f>Waterfall!$F$6:$F$15</c:f>
              <c:numCache>
                <c:formatCode>#,##0</c:formatCode>
                <c:ptCount val="10"/>
                <c:pt idx="0" formatCode="0.0%">
                  <c:v>1</c:v>
                </c:pt>
              </c:numCache>
            </c:numRef>
          </c:val>
          <c:extLst>
            <c:ext xmlns:c16="http://schemas.microsoft.com/office/drawing/2014/chart" uri="{C3380CC4-5D6E-409C-BE32-E72D297353CC}">
              <c16:uniqueId val="{00000004-95C2-44B4-B8F9-AB3EF688B049}"/>
            </c:ext>
          </c:extLst>
        </c:ser>
        <c:dLbls>
          <c:showLegendKey val="0"/>
          <c:showVal val="0"/>
          <c:showCatName val="0"/>
          <c:showSerName val="0"/>
          <c:showPercent val="0"/>
          <c:showBubbleSize val="0"/>
        </c:dLbls>
        <c:gapWidth val="0"/>
        <c:overlap val="100"/>
        <c:axId val="598856200"/>
        <c:axId val="598856592"/>
      </c:barChart>
      <c:catAx>
        <c:axId val="598856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856592"/>
        <c:crosses val="autoZero"/>
        <c:auto val="1"/>
        <c:lblAlgn val="ctr"/>
        <c:lblOffset val="100"/>
        <c:noMultiLvlLbl val="0"/>
      </c:catAx>
      <c:valAx>
        <c:axId val="59885659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856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Weekly Shrinakge Waterfall Chart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Waterfall!$B$24</c:f>
              <c:strCache>
                <c:ptCount val="1"/>
                <c:pt idx="0">
                  <c:v>Invisible</c:v>
                </c:pt>
              </c:strCache>
            </c:strRef>
          </c:tx>
          <c:spPr>
            <a:noFill/>
            <a:ln>
              <a:noFill/>
            </a:ln>
            <a:effectLst/>
          </c:spPr>
          <c:invertIfNegative val="0"/>
          <c:cat>
            <c:strRef>
              <c:f>Waterfall!$A$25:$A$39</c:f>
              <c:strCache>
                <c:ptCount val="15"/>
                <c:pt idx="0">
                  <c:v>Paid hours</c:v>
                </c:pt>
                <c:pt idx="1">
                  <c:v>Sickness</c:v>
                </c:pt>
                <c:pt idx="2">
                  <c:v>Holiday</c:v>
                </c:pt>
                <c:pt idx="3">
                  <c:v>Training</c:v>
                </c:pt>
                <c:pt idx="4">
                  <c:v>Communication</c:v>
                </c:pt>
                <c:pt idx="5">
                  <c:v>Other</c:v>
                </c:pt>
                <c:pt idx="6">
                  <c:v>Breaks</c:v>
                </c:pt>
                <c:pt idx="7">
                  <c:v>After Call Work</c:v>
                </c:pt>
                <c:pt idx="8">
                  <c:v>Wait Time</c:v>
                </c:pt>
                <c:pt idx="9">
                  <c:v>Customer Contact</c:v>
                </c:pt>
                <c:pt idx="10">
                  <c:v>Overtime</c:v>
                </c:pt>
                <c:pt idx="11">
                  <c:v>Overtime breaks</c:v>
                </c:pt>
                <c:pt idx="12">
                  <c:v>Overtime After Call Work</c:v>
                </c:pt>
                <c:pt idx="13">
                  <c:v>Overtime Wait Time</c:v>
                </c:pt>
                <c:pt idx="14">
                  <c:v>Revised Customer Contact</c:v>
                </c:pt>
              </c:strCache>
            </c:strRef>
          </c:cat>
          <c:val>
            <c:numRef>
              <c:f>Waterfall!$B$25:$B$39</c:f>
              <c:numCache>
                <c:formatCode>0.0%</c:formatCode>
                <c:ptCount val="15"/>
                <c:pt idx="1">
                  <c:v>0.94172185430463573</c:v>
                </c:pt>
                <c:pt idx="2">
                  <c:v>0.85264900662251653</c:v>
                </c:pt>
                <c:pt idx="3">
                  <c:v>0.73026490066225158</c:v>
                </c:pt>
                <c:pt idx="4">
                  <c:v>0.66110375275938182</c:v>
                </c:pt>
                <c:pt idx="5">
                  <c:v>0.61792494481236193</c:v>
                </c:pt>
                <c:pt idx="6">
                  <c:v>0.56108167770419415</c:v>
                </c:pt>
                <c:pt idx="7">
                  <c:v>0.46805739514348776</c:v>
                </c:pt>
                <c:pt idx="8">
                  <c:v>0.37503311258278138</c:v>
                </c:pt>
                <c:pt idx="10">
                  <c:v>0.37503311258278138</c:v>
                </c:pt>
                <c:pt idx="11">
                  <c:v>0.61503311258278137</c:v>
                </c:pt>
                <c:pt idx="12">
                  <c:v>0.51503311258278139</c:v>
                </c:pt>
                <c:pt idx="13">
                  <c:v>0.41503311258278142</c:v>
                </c:pt>
              </c:numCache>
            </c:numRef>
          </c:val>
          <c:extLst>
            <c:ext xmlns:c16="http://schemas.microsoft.com/office/drawing/2014/chart" uri="{C3380CC4-5D6E-409C-BE32-E72D297353CC}">
              <c16:uniqueId val="{00000000-C2AE-4584-83E9-6B68524C9991}"/>
            </c:ext>
          </c:extLst>
        </c:ser>
        <c:ser>
          <c:idx val="1"/>
          <c:order val="1"/>
          <c:tx>
            <c:strRef>
              <c:f>Waterfall!$C$24</c:f>
              <c:strCache>
                <c:ptCount val="1"/>
                <c:pt idx="0">
                  <c:v>Final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Waterfall!$A$25:$A$39</c:f>
              <c:strCache>
                <c:ptCount val="15"/>
                <c:pt idx="0">
                  <c:v>Paid hours</c:v>
                </c:pt>
                <c:pt idx="1">
                  <c:v>Sickness</c:v>
                </c:pt>
                <c:pt idx="2">
                  <c:v>Holiday</c:v>
                </c:pt>
                <c:pt idx="3">
                  <c:v>Training</c:v>
                </c:pt>
                <c:pt idx="4">
                  <c:v>Communication</c:v>
                </c:pt>
                <c:pt idx="5">
                  <c:v>Other</c:v>
                </c:pt>
                <c:pt idx="6">
                  <c:v>Breaks</c:v>
                </c:pt>
                <c:pt idx="7">
                  <c:v>After Call Work</c:v>
                </c:pt>
                <c:pt idx="8">
                  <c:v>Wait Time</c:v>
                </c:pt>
                <c:pt idx="9">
                  <c:v>Customer Contact</c:v>
                </c:pt>
                <c:pt idx="10">
                  <c:v>Overtime</c:v>
                </c:pt>
                <c:pt idx="11">
                  <c:v>Overtime breaks</c:v>
                </c:pt>
                <c:pt idx="12">
                  <c:v>Overtime After Call Work</c:v>
                </c:pt>
                <c:pt idx="13">
                  <c:v>Overtime Wait Time</c:v>
                </c:pt>
                <c:pt idx="14">
                  <c:v>Revised Customer Contact</c:v>
                </c:pt>
              </c:strCache>
            </c:strRef>
          </c:cat>
          <c:val>
            <c:numRef>
              <c:f>Waterfall!$C$25:$C$39</c:f>
              <c:numCache>
                <c:formatCode>#,##0</c:formatCode>
                <c:ptCount val="15"/>
                <c:pt idx="9" formatCode="0.0%">
                  <c:v>0.37503311258278138</c:v>
                </c:pt>
                <c:pt idx="14" formatCode="0.0%">
                  <c:v>0.41503311258278142</c:v>
                </c:pt>
              </c:numCache>
            </c:numRef>
          </c:val>
          <c:extLst>
            <c:ext xmlns:c16="http://schemas.microsoft.com/office/drawing/2014/chart" uri="{C3380CC4-5D6E-409C-BE32-E72D297353CC}">
              <c16:uniqueId val="{00000001-C2AE-4584-83E9-6B68524C9991}"/>
            </c:ext>
          </c:extLst>
        </c:ser>
        <c:ser>
          <c:idx val="2"/>
          <c:order val="2"/>
          <c:tx>
            <c:strRef>
              <c:f>Waterfall!$D$24</c:f>
              <c:strCache>
                <c:ptCount val="1"/>
                <c:pt idx="0">
                  <c:v>Minus</c:v>
                </c:pt>
              </c:strCache>
            </c:strRef>
          </c:tx>
          <c:spPr>
            <a:solidFill>
              <a:schemeClr val="accent3"/>
            </a:solidFill>
            <a:ln>
              <a:noFill/>
            </a:ln>
            <a:effectLst/>
          </c:spPr>
          <c:invertIfNegative val="0"/>
          <c:cat>
            <c:strRef>
              <c:f>Waterfall!$A$25:$A$39</c:f>
              <c:strCache>
                <c:ptCount val="15"/>
                <c:pt idx="0">
                  <c:v>Paid hours</c:v>
                </c:pt>
                <c:pt idx="1">
                  <c:v>Sickness</c:v>
                </c:pt>
                <c:pt idx="2">
                  <c:v>Holiday</c:v>
                </c:pt>
                <c:pt idx="3">
                  <c:v>Training</c:v>
                </c:pt>
                <c:pt idx="4">
                  <c:v>Communication</c:v>
                </c:pt>
                <c:pt idx="5">
                  <c:v>Other</c:v>
                </c:pt>
                <c:pt idx="6">
                  <c:v>Breaks</c:v>
                </c:pt>
                <c:pt idx="7">
                  <c:v>After Call Work</c:v>
                </c:pt>
                <c:pt idx="8">
                  <c:v>Wait Time</c:v>
                </c:pt>
                <c:pt idx="9">
                  <c:v>Customer Contact</c:v>
                </c:pt>
                <c:pt idx="10">
                  <c:v>Overtime</c:v>
                </c:pt>
                <c:pt idx="11">
                  <c:v>Overtime breaks</c:v>
                </c:pt>
                <c:pt idx="12">
                  <c:v>Overtime After Call Work</c:v>
                </c:pt>
                <c:pt idx="13">
                  <c:v>Overtime Wait Time</c:v>
                </c:pt>
                <c:pt idx="14">
                  <c:v>Revised Customer Contact</c:v>
                </c:pt>
              </c:strCache>
            </c:strRef>
          </c:cat>
          <c:val>
            <c:numRef>
              <c:f>Waterfall!$D$25:$D$39</c:f>
              <c:numCache>
                <c:formatCode>0.0%</c:formatCode>
                <c:ptCount val="15"/>
                <c:pt idx="1">
                  <c:v>5.8278145695364242E-2</c:v>
                </c:pt>
                <c:pt idx="2">
                  <c:v>8.9072847682119205E-2</c:v>
                </c:pt>
                <c:pt idx="3">
                  <c:v>0.1223841059602649</c:v>
                </c:pt>
                <c:pt idx="4">
                  <c:v>6.9161147902869757E-2</c:v>
                </c:pt>
                <c:pt idx="5">
                  <c:v>4.3178807947019865E-2</c:v>
                </c:pt>
                <c:pt idx="6">
                  <c:v>5.6843267108167776E-2</c:v>
                </c:pt>
                <c:pt idx="7">
                  <c:v>9.3024282560706398E-2</c:v>
                </c:pt>
                <c:pt idx="8">
                  <c:v>9.3024282560706398E-2</c:v>
                </c:pt>
                <c:pt idx="11">
                  <c:v>0.01</c:v>
                </c:pt>
                <c:pt idx="12">
                  <c:v>0.1</c:v>
                </c:pt>
                <c:pt idx="13">
                  <c:v>0.1</c:v>
                </c:pt>
              </c:numCache>
            </c:numRef>
          </c:val>
          <c:extLst>
            <c:ext xmlns:c16="http://schemas.microsoft.com/office/drawing/2014/chart" uri="{C3380CC4-5D6E-409C-BE32-E72D297353CC}">
              <c16:uniqueId val="{00000002-C2AE-4584-83E9-6B68524C9991}"/>
            </c:ext>
          </c:extLst>
        </c:ser>
        <c:ser>
          <c:idx val="3"/>
          <c:order val="3"/>
          <c:tx>
            <c:strRef>
              <c:f>Waterfall!$E$24</c:f>
              <c:strCache>
                <c:ptCount val="1"/>
                <c:pt idx="0">
                  <c:v>Plus</c:v>
                </c:pt>
              </c:strCache>
            </c:strRef>
          </c:tx>
          <c:spPr>
            <a:solidFill>
              <a:schemeClr val="accent4"/>
            </a:solidFill>
            <a:ln>
              <a:noFill/>
            </a:ln>
            <a:effectLst/>
          </c:spPr>
          <c:invertIfNegative val="0"/>
          <c:cat>
            <c:strRef>
              <c:f>Waterfall!$A$25:$A$39</c:f>
              <c:strCache>
                <c:ptCount val="15"/>
                <c:pt idx="0">
                  <c:v>Paid hours</c:v>
                </c:pt>
                <c:pt idx="1">
                  <c:v>Sickness</c:v>
                </c:pt>
                <c:pt idx="2">
                  <c:v>Holiday</c:v>
                </c:pt>
                <c:pt idx="3">
                  <c:v>Training</c:v>
                </c:pt>
                <c:pt idx="4">
                  <c:v>Communication</c:v>
                </c:pt>
                <c:pt idx="5">
                  <c:v>Other</c:v>
                </c:pt>
                <c:pt idx="6">
                  <c:v>Breaks</c:v>
                </c:pt>
                <c:pt idx="7">
                  <c:v>After Call Work</c:v>
                </c:pt>
                <c:pt idx="8">
                  <c:v>Wait Time</c:v>
                </c:pt>
                <c:pt idx="9">
                  <c:v>Customer Contact</c:v>
                </c:pt>
                <c:pt idx="10">
                  <c:v>Overtime</c:v>
                </c:pt>
                <c:pt idx="11">
                  <c:v>Overtime breaks</c:v>
                </c:pt>
                <c:pt idx="12">
                  <c:v>Overtime After Call Work</c:v>
                </c:pt>
                <c:pt idx="13">
                  <c:v>Overtime Wait Time</c:v>
                </c:pt>
                <c:pt idx="14">
                  <c:v>Revised Customer Contact</c:v>
                </c:pt>
              </c:strCache>
            </c:strRef>
          </c:cat>
          <c:val>
            <c:numRef>
              <c:f>Waterfall!$E$25:$E$39</c:f>
              <c:numCache>
                <c:formatCode>#,##0</c:formatCode>
                <c:ptCount val="15"/>
                <c:pt idx="10" formatCode="0.0%">
                  <c:v>0.25</c:v>
                </c:pt>
              </c:numCache>
            </c:numRef>
          </c:val>
          <c:extLst>
            <c:ext xmlns:c16="http://schemas.microsoft.com/office/drawing/2014/chart" uri="{C3380CC4-5D6E-409C-BE32-E72D297353CC}">
              <c16:uniqueId val="{00000003-C2AE-4584-83E9-6B68524C9991}"/>
            </c:ext>
          </c:extLst>
        </c:ser>
        <c:ser>
          <c:idx val="4"/>
          <c:order val="4"/>
          <c:tx>
            <c:strRef>
              <c:f>Waterfall!$F$24</c:f>
              <c:strCache>
                <c:ptCount val="1"/>
                <c:pt idx="0">
                  <c:v>Initial</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Waterfall!$A$25:$A$39</c:f>
              <c:strCache>
                <c:ptCount val="15"/>
                <c:pt idx="0">
                  <c:v>Paid hours</c:v>
                </c:pt>
                <c:pt idx="1">
                  <c:v>Sickness</c:v>
                </c:pt>
                <c:pt idx="2">
                  <c:v>Holiday</c:v>
                </c:pt>
                <c:pt idx="3">
                  <c:v>Training</c:v>
                </c:pt>
                <c:pt idx="4">
                  <c:v>Communication</c:v>
                </c:pt>
                <c:pt idx="5">
                  <c:v>Other</c:v>
                </c:pt>
                <c:pt idx="6">
                  <c:v>Breaks</c:v>
                </c:pt>
                <c:pt idx="7">
                  <c:v>After Call Work</c:v>
                </c:pt>
                <c:pt idx="8">
                  <c:v>Wait Time</c:v>
                </c:pt>
                <c:pt idx="9">
                  <c:v>Customer Contact</c:v>
                </c:pt>
                <c:pt idx="10">
                  <c:v>Overtime</c:v>
                </c:pt>
                <c:pt idx="11">
                  <c:v>Overtime breaks</c:v>
                </c:pt>
                <c:pt idx="12">
                  <c:v>Overtime After Call Work</c:v>
                </c:pt>
                <c:pt idx="13">
                  <c:v>Overtime Wait Time</c:v>
                </c:pt>
                <c:pt idx="14">
                  <c:v>Revised Customer Contact</c:v>
                </c:pt>
              </c:strCache>
            </c:strRef>
          </c:cat>
          <c:val>
            <c:numRef>
              <c:f>Waterfall!$F$25:$F$39</c:f>
              <c:numCache>
                <c:formatCode>#,##0</c:formatCode>
                <c:ptCount val="15"/>
                <c:pt idx="0" formatCode="0.0%">
                  <c:v>1</c:v>
                </c:pt>
              </c:numCache>
            </c:numRef>
          </c:val>
          <c:extLst>
            <c:ext xmlns:c16="http://schemas.microsoft.com/office/drawing/2014/chart" uri="{C3380CC4-5D6E-409C-BE32-E72D297353CC}">
              <c16:uniqueId val="{00000004-C2AE-4584-83E9-6B68524C9991}"/>
            </c:ext>
          </c:extLst>
        </c:ser>
        <c:dLbls>
          <c:showLegendKey val="0"/>
          <c:showVal val="0"/>
          <c:showCatName val="0"/>
          <c:showSerName val="0"/>
          <c:showPercent val="0"/>
          <c:showBubbleSize val="0"/>
        </c:dLbls>
        <c:gapWidth val="0"/>
        <c:overlap val="100"/>
        <c:axId val="598857768"/>
        <c:axId val="598871488"/>
      </c:barChart>
      <c:catAx>
        <c:axId val="598857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871488"/>
        <c:crosses val="autoZero"/>
        <c:auto val="1"/>
        <c:lblAlgn val="ctr"/>
        <c:lblOffset val="100"/>
        <c:noMultiLvlLbl val="0"/>
      </c:catAx>
      <c:valAx>
        <c:axId val="59887148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8577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GB"/>
              <a:t>Planning Wheel Costs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1175-4DE1-AE2F-549E2B3CB630}"/>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1175-4DE1-AE2F-549E2B3CB630}"/>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1175-4DE1-AE2F-549E2B3CB630}"/>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1175-4DE1-AE2F-549E2B3CB630}"/>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1175-4DE1-AE2F-549E2B3CB630}"/>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1175-4DE1-AE2F-549E2B3CB630}"/>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1175-4DE1-AE2F-549E2B3CB630}"/>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1175-4DE1-AE2F-549E2B3CB630}"/>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1175-4DE1-AE2F-549E2B3CB63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Costs!$A$12:$A$20</c:f>
              <c:strCache>
                <c:ptCount val="9"/>
                <c:pt idx="0">
                  <c:v>Sickness</c:v>
                </c:pt>
                <c:pt idx="1">
                  <c:v>Holiday</c:v>
                </c:pt>
                <c:pt idx="2">
                  <c:v>Training</c:v>
                </c:pt>
                <c:pt idx="3">
                  <c:v>Communication</c:v>
                </c:pt>
                <c:pt idx="4">
                  <c:v>Other</c:v>
                </c:pt>
                <c:pt idx="5">
                  <c:v>Breaks</c:v>
                </c:pt>
                <c:pt idx="6">
                  <c:v>Customer Contact</c:v>
                </c:pt>
                <c:pt idx="7">
                  <c:v>After Call Work</c:v>
                </c:pt>
                <c:pt idx="8">
                  <c:v>Wait Time</c:v>
                </c:pt>
              </c:strCache>
            </c:strRef>
          </c:cat>
          <c:val>
            <c:numRef>
              <c:f>Costs!$C$12:$C$20</c:f>
              <c:numCache>
                <c:formatCode>_-"£"* #,##0.00_-;\-"£"* #,##0.00_-;_-"£"* "-"??_-;_-@_-</c:formatCode>
                <c:ptCount val="9"/>
                <c:pt idx="0">
                  <c:v>397232</c:v>
                </c:pt>
                <c:pt idx="1">
                  <c:v>607133</c:v>
                </c:pt>
                <c:pt idx="2">
                  <c:v>834187.2</c:v>
                </c:pt>
                <c:pt idx="3">
                  <c:v>471412.06666666665</c:v>
                </c:pt>
                <c:pt idx="4">
                  <c:v>294312.8</c:v>
                </c:pt>
                <c:pt idx="5">
                  <c:v>387451.66666666669</c:v>
                </c:pt>
                <c:pt idx="6">
                  <c:v>2556278.1999999997</c:v>
                </c:pt>
                <c:pt idx="7">
                  <c:v>634066.53333333333</c:v>
                </c:pt>
                <c:pt idx="8">
                  <c:v>634066.53333333333</c:v>
                </c:pt>
              </c:numCache>
            </c:numRef>
          </c:val>
          <c:extLst>
            <c:ext xmlns:c16="http://schemas.microsoft.com/office/drawing/2014/chart" uri="{C3380CC4-5D6E-409C-BE32-E72D297353CC}">
              <c16:uniqueId val="{00000012-1175-4DE1-AE2F-549E2B3CB63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Planning Wheel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B2C3-429D-928E-757556FD29F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B2C3-429D-928E-757556FD29F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B2C3-429D-928E-757556FD29FB}"/>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B2C3-429D-928E-757556FD29F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Costs!$A$28:$A$31</c:f>
              <c:strCache>
                <c:ptCount val="4"/>
                <c:pt idx="0">
                  <c:v>Customer Contact</c:v>
                </c:pt>
                <c:pt idx="1">
                  <c:v>Human Factor</c:v>
                </c:pt>
                <c:pt idx="2">
                  <c:v>Choice &amp; Investment</c:v>
                </c:pt>
                <c:pt idx="3">
                  <c:v>Manage</c:v>
                </c:pt>
              </c:strCache>
            </c:strRef>
          </c:cat>
          <c:val>
            <c:numRef>
              <c:f>Costs!$B$28:$B$31</c:f>
              <c:numCache>
                <c:formatCode>0.0%</c:formatCode>
                <c:ptCount val="4"/>
                <c:pt idx="0">
                  <c:v>0.56108167770419426</c:v>
                </c:pt>
                <c:pt idx="1">
                  <c:v>0.14735099337748345</c:v>
                </c:pt>
                <c:pt idx="2">
                  <c:v>0.24838852097130243</c:v>
                </c:pt>
                <c:pt idx="3">
                  <c:v>4.3178807947019865E-2</c:v>
                </c:pt>
              </c:numCache>
            </c:numRef>
          </c:val>
          <c:extLst>
            <c:ext xmlns:c16="http://schemas.microsoft.com/office/drawing/2014/chart" uri="{C3380CC4-5D6E-409C-BE32-E72D297353CC}">
              <c16:uniqueId val="{00000008-B2C3-429D-928E-757556FD29F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Planning Wheel PA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BB1-4F6A-80B2-8A7F7B77DFBD}"/>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4BB1-4F6A-80B2-8A7F7B77DFBD}"/>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4BB1-4F6A-80B2-8A7F7B77DFBD}"/>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4BB1-4F6A-80B2-8A7F7B77DFB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Costs!$A$28:$A$31</c:f>
              <c:strCache>
                <c:ptCount val="4"/>
                <c:pt idx="0">
                  <c:v>Customer Contact</c:v>
                </c:pt>
                <c:pt idx="1">
                  <c:v>Human Factor</c:v>
                </c:pt>
                <c:pt idx="2">
                  <c:v>Choice &amp; Investment</c:v>
                </c:pt>
                <c:pt idx="3">
                  <c:v>Manage</c:v>
                </c:pt>
              </c:strCache>
            </c:strRef>
          </c:cat>
          <c:val>
            <c:numRef>
              <c:f>Costs!$C$28:$C$31</c:f>
              <c:numCache>
                <c:formatCode>_-"£"* #,##0.00_-;\-"£"* #,##0.00_-;_-"£"* "-"??_-;_-@_-</c:formatCode>
                <c:ptCount val="4"/>
                <c:pt idx="0">
                  <c:v>3824411.2666666661</c:v>
                </c:pt>
                <c:pt idx="1">
                  <c:v>1004365</c:v>
                </c:pt>
                <c:pt idx="2">
                  <c:v>1693050.9333333333</c:v>
                </c:pt>
                <c:pt idx="3">
                  <c:v>294312.8</c:v>
                </c:pt>
              </c:numCache>
            </c:numRef>
          </c:val>
          <c:extLst>
            <c:ext xmlns:c16="http://schemas.microsoft.com/office/drawing/2014/chart" uri="{C3380CC4-5D6E-409C-BE32-E72D297353CC}">
              <c16:uniqueId val="{00000008-4BB1-4F6A-80B2-8A7F7B77DFB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12</xdr:col>
      <xdr:colOff>314325</xdr:colOff>
      <xdr:row>0</xdr:row>
      <xdr:rowOff>76200</xdr:rowOff>
    </xdr:from>
    <xdr:to>
      <xdr:col>13</xdr:col>
      <xdr:colOff>511175</xdr:colOff>
      <xdr:row>4</xdr:row>
      <xdr:rowOff>3348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9525" y="76200"/>
          <a:ext cx="806450" cy="689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600074</xdr:colOff>
      <xdr:row>0</xdr:row>
      <xdr:rowOff>185737</xdr:rowOff>
    </xdr:from>
    <xdr:to>
      <xdr:col>10</xdr:col>
      <xdr:colOff>609599</xdr:colOff>
      <xdr:row>19</xdr:row>
      <xdr:rowOff>180975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1</xdr:row>
      <xdr:rowOff>0</xdr:rowOff>
    </xdr:from>
    <xdr:to>
      <xdr:col>18</xdr:col>
      <xdr:colOff>600075</xdr:colOff>
      <xdr:row>20</xdr:row>
      <xdr:rowOff>9524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600074</xdr:colOff>
      <xdr:row>0</xdr:row>
      <xdr:rowOff>185737</xdr:rowOff>
    </xdr:from>
    <xdr:to>
      <xdr:col>10</xdr:col>
      <xdr:colOff>609599</xdr:colOff>
      <xdr:row>19</xdr:row>
      <xdr:rowOff>180975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1</xdr:row>
      <xdr:rowOff>0</xdr:rowOff>
    </xdr:from>
    <xdr:to>
      <xdr:col>18</xdr:col>
      <xdr:colOff>600075</xdr:colOff>
      <xdr:row>20</xdr:row>
      <xdr:rowOff>9524</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9525</xdr:colOff>
      <xdr:row>0</xdr:row>
      <xdr:rowOff>14287</xdr:rowOff>
    </xdr:from>
    <xdr:to>
      <xdr:col>14</xdr:col>
      <xdr:colOff>314325</xdr:colOff>
      <xdr:row>19</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19</xdr:row>
      <xdr:rowOff>4762</xdr:rowOff>
    </xdr:from>
    <xdr:to>
      <xdr:col>14</xdr:col>
      <xdr:colOff>314325</xdr:colOff>
      <xdr:row>39</xdr:row>
      <xdr:rowOff>33337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590550</xdr:colOff>
      <xdr:row>1</xdr:row>
      <xdr:rowOff>4762</xdr:rowOff>
    </xdr:from>
    <xdr:to>
      <xdr:col>8</xdr:col>
      <xdr:colOff>285750</xdr:colOff>
      <xdr:row>15</xdr:row>
      <xdr:rowOff>80962</xdr:rowOff>
    </xdr:to>
    <xdr:graphicFrame macro="">
      <xdr:nvGraphicFramePr>
        <xdr:cNvPr id="2" name="Chart 4">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xdr:row>
      <xdr:rowOff>14287</xdr:rowOff>
    </xdr:from>
    <xdr:to>
      <xdr:col>8</xdr:col>
      <xdr:colOff>304800</xdr:colOff>
      <xdr:row>31</xdr:row>
      <xdr:rowOff>90487</xdr:rowOff>
    </xdr:to>
    <xdr:graphicFrame macro="">
      <xdr:nvGraphicFramePr>
        <xdr:cNvPr id="3" name="Chart 6">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17</xdr:row>
      <xdr:rowOff>0</xdr:rowOff>
    </xdr:from>
    <xdr:to>
      <xdr:col>16</xdr:col>
      <xdr:colOff>304800</xdr:colOff>
      <xdr:row>31</xdr:row>
      <xdr:rowOff>76200</xdr:rowOff>
    </xdr:to>
    <xdr:graphicFrame macro="">
      <xdr:nvGraphicFramePr>
        <xdr:cNvPr id="4" name="Chart 6">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1</xdr:row>
      <xdr:rowOff>4762</xdr:rowOff>
    </xdr:from>
    <xdr:to>
      <xdr:col>16</xdr:col>
      <xdr:colOff>323850</xdr:colOff>
      <xdr:row>15</xdr:row>
      <xdr:rowOff>80962</xdr:rowOff>
    </xdr:to>
    <xdr:graphicFrame macro="">
      <xdr:nvGraphicFramePr>
        <xdr:cNvPr id="5" name="Chart 8">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9525</xdr:colOff>
      <xdr:row>1</xdr:row>
      <xdr:rowOff>14287</xdr:rowOff>
    </xdr:from>
    <xdr:to>
      <xdr:col>16</xdr:col>
      <xdr:colOff>314325</xdr:colOff>
      <xdr:row>15</xdr:row>
      <xdr:rowOff>90487</xdr:rowOff>
    </xdr:to>
    <xdr:graphicFrame macro="">
      <xdr:nvGraphicFramePr>
        <xdr:cNvPr id="2" name="Chart 2">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xdr:row>
      <xdr:rowOff>14287</xdr:rowOff>
    </xdr:from>
    <xdr:to>
      <xdr:col>8</xdr:col>
      <xdr:colOff>314325</xdr:colOff>
      <xdr:row>15</xdr:row>
      <xdr:rowOff>90487</xdr:rowOff>
    </xdr:to>
    <xdr:graphicFrame macro="">
      <xdr:nvGraphicFramePr>
        <xdr:cNvPr id="3" name="Chart 1">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17</xdr:row>
      <xdr:rowOff>14287</xdr:rowOff>
    </xdr:from>
    <xdr:to>
      <xdr:col>8</xdr:col>
      <xdr:colOff>304800</xdr:colOff>
      <xdr:row>31</xdr:row>
      <xdr:rowOff>90487</xdr:rowOff>
    </xdr:to>
    <xdr:graphicFrame macro="">
      <xdr:nvGraphicFramePr>
        <xdr:cNvPr id="4" name="Chart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17</xdr:row>
      <xdr:rowOff>4762</xdr:rowOff>
    </xdr:from>
    <xdr:to>
      <xdr:col>16</xdr:col>
      <xdr:colOff>323850</xdr:colOff>
      <xdr:row>31</xdr:row>
      <xdr:rowOff>80962</xdr:rowOff>
    </xdr:to>
    <xdr:graphicFrame macro="">
      <xdr:nvGraphicFramePr>
        <xdr:cNvPr id="5" name="Chart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6"/>
  <sheetViews>
    <sheetView showGridLines="0" tabSelected="1" workbookViewId="0">
      <selection activeCell="O27" sqref="O27"/>
    </sheetView>
  </sheetViews>
  <sheetFormatPr baseColWidth="10" defaultColWidth="8.83203125" defaultRowHeight="15" x14ac:dyDescent="0.2"/>
  <cols>
    <col min="1" max="1" width="2.6640625" customWidth="1"/>
    <col min="2" max="2" width="16.5" bestFit="1" customWidth="1"/>
  </cols>
  <sheetData>
    <row r="1" spans="1:14" x14ac:dyDescent="0.2">
      <c r="A1" s="92" t="s">
        <v>78</v>
      </c>
      <c r="B1" s="92"/>
      <c r="C1" s="92"/>
      <c r="D1" s="92"/>
      <c r="E1" s="92"/>
      <c r="F1" s="92"/>
      <c r="G1" s="92"/>
      <c r="H1" s="92"/>
      <c r="I1" s="92"/>
      <c r="J1" s="92"/>
      <c r="K1" s="92"/>
      <c r="L1" s="92"/>
      <c r="M1" s="92"/>
      <c r="N1" s="92"/>
    </row>
    <row r="2" spans="1:14" x14ac:dyDescent="0.2">
      <c r="A2" s="90" t="s">
        <v>64</v>
      </c>
      <c r="B2" s="90"/>
      <c r="C2" s="90"/>
      <c r="D2" s="90"/>
      <c r="E2" s="90"/>
      <c r="F2" s="90"/>
      <c r="G2" s="90"/>
      <c r="H2" s="90"/>
      <c r="I2" s="90"/>
      <c r="J2" s="90"/>
      <c r="K2" s="90"/>
      <c r="L2" s="90"/>
      <c r="M2" s="90"/>
      <c r="N2" s="90"/>
    </row>
    <row r="5" spans="1:14" x14ac:dyDescent="0.2">
      <c r="B5" t="s">
        <v>65</v>
      </c>
      <c r="C5" s="91" t="s">
        <v>73</v>
      </c>
      <c r="D5" s="91"/>
      <c r="E5" s="91"/>
      <c r="F5" s="91"/>
      <c r="G5" s="91"/>
      <c r="H5" s="91"/>
      <c r="I5" s="91"/>
      <c r="J5" s="91"/>
      <c r="K5" s="91"/>
    </row>
    <row r="6" spans="1:14" x14ac:dyDescent="0.2">
      <c r="A6">
        <v>1</v>
      </c>
      <c r="B6" t="s">
        <v>66</v>
      </c>
      <c r="C6" s="91" t="s">
        <v>74</v>
      </c>
      <c r="D6" s="91"/>
      <c r="E6" s="91"/>
      <c r="F6" s="91"/>
      <c r="G6" s="91"/>
      <c r="H6" s="91"/>
      <c r="I6" s="91"/>
      <c r="J6" s="91"/>
      <c r="K6" s="91"/>
    </row>
    <row r="7" spans="1:14" x14ac:dyDescent="0.2">
      <c r="A7">
        <v>2</v>
      </c>
      <c r="B7" t="s">
        <v>68</v>
      </c>
      <c r="C7" s="91" t="s">
        <v>80</v>
      </c>
      <c r="D7" s="91"/>
      <c r="E7" s="91"/>
      <c r="F7" s="91"/>
      <c r="G7" s="91"/>
      <c r="H7" s="91"/>
      <c r="I7" s="91"/>
      <c r="J7" s="91"/>
      <c r="K7" s="91"/>
    </row>
    <row r="8" spans="1:14" x14ac:dyDescent="0.2">
      <c r="A8">
        <v>3</v>
      </c>
      <c r="B8" t="s">
        <v>67</v>
      </c>
      <c r="C8" s="91" t="s">
        <v>79</v>
      </c>
      <c r="D8" s="91"/>
      <c r="E8" s="91"/>
      <c r="F8" s="91"/>
      <c r="G8" s="91"/>
      <c r="H8" s="91"/>
      <c r="I8" s="91"/>
      <c r="J8" s="91"/>
      <c r="K8" s="91"/>
    </row>
    <row r="9" spans="1:14" x14ac:dyDescent="0.2">
      <c r="A9">
        <v>4</v>
      </c>
      <c r="B9" t="s">
        <v>70</v>
      </c>
      <c r="C9" s="91" t="s">
        <v>81</v>
      </c>
      <c r="D9" s="91"/>
      <c r="E9" s="91"/>
      <c r="F9" s="91"/>
      <c r="G9" s="91"/>
      <c r="H9" s="91"/>
      <c r="I9" s="91"/>
      <c r="J9" s="91"/>
      <c r="K9" s="91"/>
    </row>
    <row r="10" spans="1:14" x14ac:dyDescent="0.2">
      <c r="A10">
        <v>5</v>
      </c>
      <c r="B10" t="s">
        <v>69</v>
      </c>
      <c r="C10" s="91" t="s">
        <v>75</v>
      </c>
      <c r="D10" s="91"/>
      <c r="E10" s="91"/>
      <c r="F10" s="91"/>
      <c r="G10" s="91"/>
      <c r="H10" s="91"/>
      <c r="I10" s="91"/>
      <c r="J10" s="91"/>
      <c r="K10" s="91"/>
    </row>
    <row r="11" spans="1:14" x14ac:dyDescent="0.2">
      <c r="A11">
        <v>6</v>
      </c>
      <c r="B11" t="s">
        <v>71</v>
      </c>
      <c r="C11" s="91" t="s">
        <v>82</v>
      </c>
      <c r="D11" s="91"/>
      <c r="E11" s="91"/>
      <c r="F11" s="91"/>
      <c r="G11" s="91"/>
      <c r="H11" s="91"/>
      <c r="I11" s="91"/>
      <c r="J11" s="91"/>
      <c r="K11" s="91"/>
    </row>
    <row r="12" spans="1:14" x14ac:dyDescent="0.2">
      <c r="A12">
        <v>7</v>
      </c>
      <c r="B12" t="s">
        <v>56</v>
      </c>
      <c r="C12" s="91" t="s">
        <v>75</v>
      </c>
      <c r="D12" s="91"/>
      <c r="E12" s="91"/>
      <c r="F12" s="91"/>
      <c r="G12" s="91"/>
      <c r="H12" s="91"/>
      <c r="I12" s="91"/>
      <c r="J12" s="91"/>
      <c r="K12" s="91"/>
    </row>
    <row r="13" spans="1:14" x14ac:dyDescent="0.2">
      <c r="A13">
        <v>8</v>
      </c>
      <c r="B13" t="s">
        <v>72</v>
      </c>
      <c r="C13" s="91" t="s">
        <v>83</v>
      </c>
      <c r="D13" s="91"/>
      <c r="E13" s="91"/>
      <c r="F13" s="91"/>
      <c r="G13" s="91"/>
      <c r="H13" s="91"/>
      <c r="I13" s="91"/>
      <c r="J13" s="91"/>
      <c r="K13" s="91"/>
    </row>
    <row r="15" spans="1:14" x14ac:dyDescent="0.2">
      <c r="B15" s="91" t="s">
        <v>84</v>
      </c>
      <c r="C15" s="91"/>
      <c r="D15" s="91"/>
      <c r="E15" s="91"/>
      <c r="F15" s="91"/>
      <c r="G15" s="91"/>
      <c r="H15" s="91"/>
      <c r="I15" s="91"/>
      <c r="J15" s="91"/>
      <c r="K15" s="91"/>
      <c r="L15" s="91"/>
      <c r="M15" s="91"/>
      <c r="N15" s="91"/>
    </row>
    <row r="17" spans="2:18" x14ac:dyDescent="0.2">
      <c r="B17" s="88" t="s">
        <v>85</v>
      </c>
      <c r="C17" s="88"/>
      <c r="D17" s="88"/>
      <c r="E17" s="88"/>
      <c r="F17" s="88"/>
      <c r="G17" s="88"/>
      <c r="H17" s="88"/>
      <c r="I17" s="88"/>
      <c r="J17" s="88"/>
      <c r="K17" s="88"/>
      <c r="L17" s="87"/>
      <c r="M17" s="87"/>
      <c r="N17" s="87"/>
      <c r="O17" s="87"/>
      <c r="P17" s="87"/>
      <c r="Q17" s="87"/>
      <c r="R17" s="87"/>
    </row>
    <row r="18" spans="2:18" x14ac:dyDescent="0.2">
      <c r="B18" s="88"/>
      <c r="C18" s="88"/>
      <c r="D18" s="88"/>
      <c r="E18" s="88"/>
      <c r="F18" s="88"/>
      <c r="G18" s="88"/>
      <c r="H18" s="88"/>
      <c r="I18" s="88"/>
      <c r="J18" s="88"/>
      <c r="K18" s="88"/>
    </row>
    <row r="20" spans="2:18" ht="15" customHeight="1" x14ac:dyDescent="0.2">
      <c r="B20" s="89" t="s">
        <v>76</v>
      </c>
      <c r="C20" s="89"/>
      <c r="D20" s="89"/>
      <c r="E20" s="89"/>
      <c r="F20" s="89"/>
      <c r="G20" s="89"/>
      <c r="H20" s="89"/>
      <c r="I20" s="89"/>
      <c r="J20" s="89"/>
      <c r="K20" s="89"/>
      <c r="L20" s="89"/>
      <c r="M20" s="89"/>
      <c r="N20" s="89"/>
    </row>
    <row r="21" spans="2:18" x14ac:dyDescent="0.2">
      <c r="B21" s="89"/>
      <c r="C21" s="89"/>
      <c r="D21" s="89"/>
      <c r="E21" s="89"/>
      <c r="F21" s="89"/>
      <c r="G21" s="89"/>
      <c r="H21" s="89"/>
      <c r="I21" s="89"/>
      <c r="J21" s="89"/>
      <c r="K21" s="89"/>
      <c r="L21" s="89"/>
      <c r="M21" s="89"/>
      <c r="N21" s="89"/>
    </row>
    <row r="22" spans="2:18" x14ac:dyDescent="0.2">
      <c r="B22" s="89"/>
      <c r="C22" s="89"/>
      <c r="D22" s="89"/>
      <c r="E22" s="89"/>
      <c r="F22" s="89"/>
      <c r="G22" s="89"/>
      <c r="H22" s="89"/>
      <c r="I22" s="89"/>
      <c r="J22" s="89"/>
      <c r="K22" s="89"/>
      <c r="L22" s="89"/>
      <c r="M22" s="89"/>
      <c r="N22" s="89"/>
    </row>
    <row r="23" spans="2:18" x14ac:dyDescent="0.2">
      <c r="B23" s="89"/>
      <c r="C23" s="89"/>
      <c r="D23" s="89"/>
      <c r="E23" s="89"/>
      <c r="F23" s="89"/>
      <c r="G23" s="89"/>
      <c r="H23" s="89"/>
      <c r="I23" s="89"/>
      <c r="J23" s="89"/>
      <c r="K23" s="89"/>
      <c r="L23" s="89"/>
      <c r="M23" s="89"/>
      <c r="N23" s="89"/>
    </row>
    <row r="24" spans="2:18" x14ac:dyDescent="0.2">
      <c r="B24" s="89"/>
      <c r="C24" s="89"/>
      <c r="D24" s="89"/>
      <c r="E24" s="89"/>
      <c r="F24" s="89"/>
      <c r="G24" s="89"/>
      <c r="H24" s="89"/>
      <c r="I24" s="89"/>
      <c r="J24" s="89"/>
      <c r="K24" s="89"/>
      <c r="L24" s="89"/>
      <c r="M24" s="89"/>
      <c r="N24" s="89"/>
    </row>
    <row r="25" spans="2:18" x14ac:dyDescent="0.2">
      <c r="B25" s="89"/>
      <c r="C25" s="89"/>
      <c r="D25" s="89"/>
      <c r="E25" s="89"/>
      <c r="F25" s="89"/>
      <c r="G25" s="89"/>
      <c r="H25" s="89"/>
      <c r="I25" s="89"/>
      <c r="J25" s="89"/>
      <c r="K25" s="89"/>
      <c r="L25" s="89"/>
      <c r="M25" s="89"/>
      <c r="N25" s="89"/>
    </row>
    <row r="26" spans="2:18" x14ac:dyDescent="0.2">
      <c r="B26" s="90" t="s">
        <v>77</v>
      </c>
      <c r="C26" s="90"/>
      <c r="D26" s="90"/>
      <c r="E26" s="90"/>
      <c r="F26" s="90"/>
      <c r="G26" s="90"/>
      <c r="H26" s="90"/>
      <c r="I26" s="90"/>
      <c r="J26" s="90"/>
      <c r="K26" s="90"/>
      <c r="L26" s="90"/>
      <c r="M26" s="90"/>
      <c r="N26" s="90"/>
    </row>
  </sheetData>
  <mergeCells count="15">
    <mergeCell ref="C8:K8"/>
    <mergeCell ref="A1:N1"/>
    <mergeCell ref="A2:N2"/>
    <mergeCell ref="C5:K5"/>
    <mergeCell ref="C6:K6"/>
    <mergeCell ref="C7:K7"/>
    <mergeCell ref="B17:K18"/>
    <mergeCell ref="B20:N25"/>
    <mergeCell ref="B26:N26"/>
    <mergeCell ref="C9:K9"/>
    <mergeCell ref="C10:K10"/>
    <mergeCell ref="C11:K11"/>
    <mergeCell ref="C12:K12"/>
    <mergeCell ref="C13:K13"/>
    <mergeCell ref="B15:N15"/>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2"/>
  <sheetViews>
    <sheetView showGridLines="0" topLeftCell="A4" workbookViewId="0">
      <selection activeCell="C21" sqref="C21"/>
    </sheetView>
  </sheetViews>
  <sheetFormatPr baseColWidth="10" defaultColWidth="9.1640625" defaultRowHeight="11" x14ac:dyDescent="0.15"/>
  <cols>
    <col min="1" max="1" width="13.33203125" style="2" bestFit="1" customWidth="1"/>
    <col min="2" max="2" width="5.6640625" style="2" customWidth="1"/>
    <col min="3" max="9" width="12.6640625" style="2" customWidth="1"/>
    <col min="10" max="10" width="5.6640625" style="2" customWidth="1"/>
    <col min="11" max="11" width="12.6640625" style="15" customWidth="1"/>
    <col min="12" max="16384" width="9.1640625" style="2"/>
  </cols>
  <sheetData>
    <row r="1" spans="1:12" x14ac:dyDescent="0.15">
      <c r="C1" s="8" t="s">
        <v>15</v>
      </c>
      <c r="D1" s="8" t="s">
        <v>16</v>
      </c>
      <c r="E1" s="8" t="s">
        <v>17</v>
      </c>
      <c r="F1" s="8" t="s">
        <v>18</v>
      </c>
      <c r="G1" s="8" t="s">
        <v>19</v>
      </c>
      <c r="H1" s="8" t="s">
        <v>20</v>
      </c>
      <c r="I1" s="8" t="s">
        <v>21</v>
      </c>
      <c r="J1" s="8"/>
      <c r="K1" s="14" t="s">
        <v>22</v>
      </c>
    </row>
    <row r="2" spans="1:12" x14ac:dyDescent="0.15">
      <c r="A2" s="2" t="s">
        <v>0</v>
      </c>
      <c r="C2" s="11">
        <v>300</v>
      </c>
      <c r="D2" s="11">
        <v>280</v>
      </c>
      <c r="E2" s="11">
        <v>280</v>
      </c>
      <c r="F2" s="11">
        <v>250</v>
      </c>
      <c r="G2" s="11">
        <v>200</v>
      </c>
      <c r="H2" s="11">
        <v>150</v>
      </c>
      <c r="I2" s="11">
        <v>50</v>
      </c>
      <c r="K2" s="15">
        <f>K4/L3</f>
        <v>302</v>
      </c>
    </row>
    <row r="3" spans="1:12" x14ac:dyDescent="0.15">
      <c r="A3" s="2" t="s">
        <v>1</v>
      </c>
      <c r="C3" s="12">
        <v>0.3125</v>
      </c>
      <c r="D3" s="12">
        <v>0.3125</v>
      </c>
      <c r="E3" s="12">
        <v>0.3125</v>
      </c>
      <c r="F3" s="12">
        <v>0.3125</v>
      </c>
      <c r="G3" s="12">
        <v>0.3125</v>
      </c>
      <c r="H3" s="12">
        <v>0.3125</v>
      </c>
      <c r="I3" s="12">
        <v>0.3125</v>
      </c>
      <c r="K3" s="16">
        <v>0.3125</v>
      </c>
      <c r="L3" s="69">
        <f>K3*5</f>
        <v>1.5625</v>
      </c>
    </row>
    <row r="4" spans="1:12" x14ac:dyDescent="0.15">
      <c r="A4" s="2" t="s">
        <v>2</v>
      </c>
      <c r="C4" s="3">
        <f t="shared" ref="C4:I4" si="0">C2*C3</f>
        <v>93.75</v>
      </c>
      <c r="D4" s="3">
        <f t="shared" si="0"/>
        <v>87.5</v>
      </c>
      <c r="E4" s="3">
        <f t="shared" si="0"/>
        <v>87.5</v>
      </c>
      <c r="F4" s="3">
        <f t="shared" si="0"/>
        <v>78.125</v>
      </c>
      <c r="G4" s="3">
        <f t="shared" si="0"/>
        <v>62.5</v>
      </c>
      <c r="H4" s="3">
        <f t="shared" si="0"/>
        <v>46.875</v>
      </c>
      <c r="I4" s="3">
        <f t="shared" si="0"/>
        <v>15.625</v>
      </c>
      <c r="K4" s="17">
        <f>SUM(C4:I4)</f>
        <v>471.875</v>
      </c>
      <c r="L4" s="69">
        <f>K4/L3</f>
        <v>302</v>
      </c>
    </row>
    <row r="5" spans="1:12" s="4" customFormat="1" x14ac:dyDescent="0.15">
      <c r="K5" s="18"/>
    </row>
    <row r="6" spans="1:12" s="4" customFormat="1" x14ac:dyDescent="0.15">
      <c r="A6" s="1" t="s">
        <v>3</v>
      </c>
      <c r="B6" s="1" t="s">
        <v>12</v>
      </c>
      <c r="C6" s="11">
        <v>21</v>
      </c>
      <c r="D6" s="11">
        <v>18</v>
      </c>
      <c r="E6" s="11">
        <v>18</v>
      </c>
      <c r="F6" s="11">
        <v>15</v>
      </c>
      <c r="G6" s="11">
        <v>10</v>
      </c>
      <c r="H6" s="11">
        <v>5</v>
      </c>
      <c r="I6" s="11">
        <v>1</v>
      </c>
      <c r="J6" s="1" t="s">
        <v>12</v>
      </c>
      <c r="K6" s="15">
        <f>SUM(C6:I6)</f>
        <v>88</v>
      </c>
    </row>
    <row r="7" spans="1:12" s="4" customFormat="1" x14ac:dyDescent="0.15">
      <c r="A7" s="1" t="s">
        <v>3</v>
      </c>
      <c r="B7" s="1" t="s">
        <v>13</v>
      </c>
      <c r="C7" s="5">
        <f>C6*C$3</f>
        <v>6.5625</v>
      </c>
      <c r="D7" s="5">
        <f t="shared" ref="D7:K7" si="1">D6*D$3</f>
        <v>5.625</v>
      </c>
      <c r="E7" s="5">
        <f t="shared" si="1"/>
        <v>5.625</v>
      </c>
      <c r="F7" s="5">
        <f t="shared" si="1"/>
        <v>4.6875</v>
      </c>
      <c r="G7" s="5">
        <f t="shared" si="1"/>
        <v>3.125</v>
      </c>
      <c r="H7" s="5">
        <f t="shared" si="1"/>
        <v>1.5625</v>
      </c>
      <c r="I7" s="5">
        <f t="shared" si="1"/>
        <v>0.3125</v>
      </c>
      <c r="J7" s="1" t="s">
        <v>13</v>
      </c>
      <c r="K7" s="19">
        <f t="shared" si="1"/>
        <v>27.5</v>
      </c>
    </row>
    <row r="8" spans="1:12" s="4" customFormat="1" x14ac:dyDescent="0.15">
      <c r="A8" s="1"/>
      <c r="B8" s="1"/>
      <c r="C8" s="6"/>
      <c r="D8" s="6"/>
      <c r="E8" s="6"/>
      <c r="F8" s="6"/>
      <c r="G8" s="6"/>
      <c r="H8" s="6"/>
      <c r="I8" s="6"/>
      <c r="J8" s="1"/>
      <c r="K8" s="20"/>
    </row>
    <row r="9" spans="1:12" s="4" customFormat="1" x14ac:dyDescent="0.15">
      <c r="A9" s="1" t="s">
        <v>4</v>
      </c>
      <c r="B9" s="1" t="s">
        <v>12</v>
      </c>
      <c r="C9" s="11">
        <v>33.5</v>
      </c>
      <c r="D9" s="11">
        <v>28</v>
      </c>
      <c r="E9" s="11">
        <v>28</v>
      </c>
      <c r="F9" s="11">
        <v>20</v>
      </c>
      <c r="G9" s="11">
        <v>20</v>
      </c>
      <c r="H9" s="11">
        <v>5</v>
      </c>
      <c r="I9" s="11">
        <v>0</v>
      </c>
      <c r="J9" s="1" t="s">
        <v>12</v>
      </c>
      <c r="K9" s="15">
        <f>SUM(C9:I9)</f>
        <v>134.5</v>
      </c>
    </row>
    <row r="10" spans="1:12" s="4" customFormat="1" x14ac:dyDescent="0.15">
      <c r="A10" s="1" t="s">
        <v>4</v>
      </c>
      <c r="B10" s="1" t="s">
        <v>13</v>
      </c>
      <c r="C10" s="5">
        <f t="shared" ref="C10" si="2">C9*C$3</f>
        <v>10.46875</v>
      </c>
      <c r="D10" s="5">
        <f t="shared" ref="D10" si="3">D9*D$3</f>
        <v>8.75</v>
      </c>
      <c r="E10" s="5">
        <f t="shared" ref="E10" si="4">E9*E$3</f>
        <v>8.75</v>
      </c>
      <c r="F10" s="5">
        <f t="shared" ref="F10" si="5">F9*F$3</f>
        <v>6.25</v>
      </c>
      <c r="G10" s="5">
        <f t="shared" ref="G10" si="6">G9*G$3</f>
        <v>6.25</v>
      </c>
      <c r="H10" s="5">
        <f t="shared" ref="H10" si="7">H9*H$3</f>
        <v>1.5625</v>
      </c>
      <c r="I10" s="5">
        <f t="shared" ref="I10:K10" si="8">I9*I$3</f>
        <v>0</v>
      </c>
      <c r="J10" s="1" t="s">
        <v>13</v>
      </c>
      <c r="K10" s="19">
        <f t="shared" si="8"/>
        <v>42.03125</v>
      </c>
    </row>
    <row r="11" spans="1:12" s="4" customFormat="1" x14ac:dyDescent="0.15">
      <c r="A11" s="1"/>
      <c r="B11" s="1"/>
      <c r="J11" s="1"/>
      <c r="K11" s="18"/>
    </row>
    <row r="12" spans="1:12" x14ac:dyDescent="0.15">
      <c r="A12" s="2" t="s">
        <v>5</v>
      </c>
      <c r="B12" s="1" t="s">
        <v>13</v>
      </c>
      <c r="C12" s="10">
        <v>0</v>
      </c>
      <c r="D12" s="10">
        <v>19.5</v>
      </c>
      <c r="E12" s="10">
        <v>19.5</v>
      </c>
      <c r="F12" s="10">
        <v>10.416666666666666</v>
      </c>
      <c r="G12" s="10">
        <v>8.3333333333333339</v>
      </c>
      <c r="H12" s="10">
        <v>0</v>
      </c>
      <c r="I12" s="10">
        <v>0</v>
      </c>
      <c r="J12" s="1" t="s">
        <v>13</v>
      </c>
      <c r="K12" s="17">
        <f t="shared" ref="K12:K18" si="9">SUM(C12:I12)</f>
        <v>57.75</v>
      </c>
    </row>
    <row r="13" spans="1:12" x14ac:dyDescent="0.15">
      <c r="A13" s="2" t="s">
        <v>6</v>
      </c>
      <c r="B13" s="1" t="s">
        <v>13</v>
      </c>
      <c r="C13" s="10">
        <v>5.114583333333333</v>
      </c>
      <c r="D13" s="10">
        <v>9.75</v>
      </c>
      <c r="E13" s="10">
        <v>9.75</v>
      </c>
      <c r="F13" s="10">
        <v>4.4791666666666661</v>
      </c>
      <c r="G13" s="10">
        <v>3.5416666666666665</v>
      </c>
      <c r="H13" s="10">
        <v>0</v>
      </c>
      <c r="I13" s="10">
        <v>0</v>
      </c>
      <c r="J13" s="1" t="s">
        <v>13</v>
      </c>
      <c r="K13" s="17">
        <f t="shared" si="9"/>
        <v>32.635416666666664</v>
      </c>
    </row>
    <row r="14" spans="1:12" x14ac:dyDescent="0.15">
      <c r="A14" s="2" t="s">
        <v>7</v>
      </c>
      <c r="B14" s="1" t="s">
        <v>13</v>
      </c>
      <c r="C14" s="10">
        <v>3.4097222222222219</v>
      </c>
      <c r="D14" s="10">
        <v>3.25</v>
      </c>
      <c r="E14" s="10">
        <v>3.25</v>
      </c>
      <c r="F14" s="10">
        <v>2.9861111111111112</v>
      </c>
      <c r="G14" s="10">
        <v>3.5416666666666665</v>
      </c>
      <c r="H14" s="10">
        <v>2.9166666666666665</v>
      </c>
      <c r="I14" s="10">
        <v>1.0208333333333333</v>
      </c>
      <c r="J14" s="1" t="s">
        <v>13</v>
      </c>
      <c r="K14" s="17">
        <f t="shared" si="9"/>
        <v>20.375</v>
      </c>
    </row>
    <row r="15" spans="1:12" x14ac:dyDescent="0.15">
      <c r="A15" s="2" t="s">
        <v>8</v>
      </c>
      <c r="B15" s="1" t="s">
        <v>13</v>
      </c>
      <c r="C15" s="10">
        <v>5.114583333333333</v>
      </c>
      <c r="D15" s="10">
        <v>4.875</v>
      </c>
      <c r="E15" s="10">
        <v>4.875</v>
      </c>
      <c r="F15" s="10">
        <v>4.4791666666666661</v>
      </c>
      <c r="G15" s="10">
        <v>3.5416666666666665</v>
      </c>
      <c r="H15" s="10">
        <v>2.9166666666666665</v>
      </c>
      <c r="I15" s="10">
        <v>1.0208333333333333</v>
      </c>
      <c r="J15" s="1" t="s">
        <v>13</v>
      </c>
      <c r="K15" s="17">
        <f t="shared" si="9"/>
        <v>26.822916666666668</v>
      </c>
    </row>
    <row r="16" spans="1:12" x14ac:dyDescent="0.15">
      <c r="A16" s="2" t="s">
        <v>9</v>
      </c>
      <c r="B16" s="1" t="s">
        <v>13</v>
      </c>
      <c r="C16" s="10">
        <f t="shared" ref="C16:I16" si="10">C4-(SUM(C7,C10,C12,C13,C14,C15,C17,C18))</f>
        <v>42.621527777777786</v>
      </c>
      <c r="D16" s="10">
        <f t="shared" si="10"/>
        <v>26</v>
      </c>
      <c r="E16" s="10">
        <f t="shared" si="10"/>
        <v>26</v>
      </c>
      <c r="F16" s="10">
        <f t="shared" si="10"/>
        <v>26.909722222222229</v>
      </c>
      <c r="G16" s="10">
        <f t="shared" si="10"/>
        <v>19.999999999999993</v>
      </c>
      <c r="H16" s="10">
        <f t="shared" si="10"/>
        <v>26.250000000000004</v>
      </c>
      <c r="I16" s="10">
        <f t="shared" si="10"/>
        <v>9.1875</v>
      </c>
      <c r="J16" s="1" t="s">
        <v>13</v>
      </c>
      <c r="K16" s="17">
        <f t="shared" si="9"/>
        <v>176.96875</v>
      </c>
    </row>
    <row r="17" spans="1:14" x14ac:dyDescent="0.15">
      <c r="A17" s="2" t="s">
        <v>10</v>
      </c>
      <c r="B17" s="1" t="s">
        <v>13</v>
      </c>
      <c r="C17" s="10">
        <v>10.229166666666666</v>
      </c>
      <c r="D17" s="10">
        <v>4.875</v>
      </c>
      <c r="E17" s="10">
        <v>4.875</v>
      </c>
      <c r="F17" s="10">
        <v>8.9583333333333321</v>
      </c>
      <c r="G17" s="10">
        <v>7.083333333333333</v>
      </c>
      <c r="H17" s="10">
        <v>5.833333333333333</v>
      </c>
      <c r="I17" s="10">
        <v>2.0416666666666665</v>
      </c>
      <c r="J17" s="1" t="s">
        <v>13</v>
      </c>
      <c r="K17" s="17">
        <f t="shared" si="9"/>
        <v>43.895833333333329</v>
      </c>
    </row>
    <row r="18" spans="1:14" x14ac:dyDescent="0.15">
      <c r="A18" s="2" t="s">
        <v>11</v>
      </c>
      <c r="B18" s="1" t="s">
        <v>13</v>
      </c>
      <c r="C18" s="10">
        <v>10.229166666666666</v>
      </c>
      <c r="D18" s="10">
        <v>4.875</v>
      </c>
      <c r="E18" s="10">
        <v>4.875</v>
      </c>
      <c r="F18" s="10">
        <v>8.9583333333333321</v>
      </c>
      <c r="G18" s="10">
        <v>7.083333333333333</v>
      </c>
      <c r="H18" s="10">
        <v>5.833333333333333</v>
      </c>
      <c r="I18" s="10">
        <v>2.0416666666666665</v>
      </c>
      <c r="J18" s="1" t="s">
        <v>13</v>
      </c>
      <c r="K18" s="17">
        <f t="shared" si="9"/>
        <v>43.895833333333329</v>
      </c>
    </row>
    <row r="19" spans="1:14" x14ac:dyDescent="0.15">
      <c r="B19" s="1"/>
      <c r="C19" s="7"/>
      <c r="D19" s="7"/>
      <c r="E19" s="7"/>
      <c r="F19" s="7"/>
      <c r="G19" s="7"/>
      <c r="H19" s="7"/>
      <c r="I19" s="7"/>
      <c r="J19" s="1"/>
      <c r="K19" s="17"/>
    </row>
    <row r="20" spans="1:14" x14ac:dyDescent="0.15">
      <c r="B20" s="1"/>
      <c r="C20" s="7"/>
      <c r="D20" s="7"/>
      <c r="E20" s="7"/>
      <c r="F20" s="7"/>
      <c r="G20" s="7"/>
      <c r="H20" s="7"/>
      <c r="I20" s="7"/>
      <c r="J20" s="1"/>
      <c r="K20" s="17"/>
    </row>
    <row r="21" spans="1:14" x14ac:dyDescent="0.15">
      <c r="A21" s="1" t="s">
        <v>3</v>
      </c>
      <c r="B21" s="1" t="s">
        <v>14</v>
      </c>
      <c r="C21" s="13">
        <f t="shared" ref="C21:I21" si="11">C7/C$4</f>
        <v>7.0000000000000007E-2</v>
      </c>
      <c r="D21" s="13">
        <f t="shared" si="11"/>
        <v>6.4285714285714279E-2</v>
      </c>
      <c r="E21" s="13">
        <f t="shared" si="11"/>
        <v>6.4285714285714279E-2</v>
      </c>
      <c r="F21" s="13">
        <f t="shared" si="11"/>
        <v>0.06</v>
      </c>
      <c r="G21" s="13">
        <f t="shared" si="11"/>
        <v>0.05</v>
      </c>
      <c r="H21" s="13">
        <f t="shared" si="11"/>
        <v>3.3333333333333333E-2</v>
      </c>
      <c r="I21" s="13">
        <f t="shared" si="11"/>
        <v>0.02</v>
      </c>
      <c r="J21" s="1" t="s">
        <v>14</v>
      </c>
      <c r="K21" s="21">
        <f>K7/K$4</f>
        <v>5.8278145695364242E-2</v>
      </c>
    </row>
    <row r="22" spans="1:14" x14ac:dyDescent="0.15">
      <c r="A22" s="1" t="s">
        <v>4</v>
      </c>
      <c r="B22" s="1" t="s">
        <v>14</v>
      </c>
      <c r="C22" s="13">
        <f t="shared" ref="C22:I22" si="12">C10/C$4</f>
        <v>0.11166666666666666</v>
      </c>
      <c r="D22" s="13">
        <f t="shared" si="12"/>
        <v>0.1</v>
      </c>
      <c r="E22" s="13">
        <f t="shared" si="12"/>
        <v>0.1</v>
      </c>
      <c r="F22" s="13">
        <f t="shared" si="12"/>
        <v>0.08</v>
      </c>
      <c r="G22" s="13">
        <f t="shared" si="12"/>
        <v>0.1</v>
      </c>
      <c r="H22" s="13">
        <f t="shared" si="12"/>
        <v>3.3333333333333333E-2</v>
      </c>
      <c r="I22" s="13">
        <f t="shared" si="12"/>
        <v>0</v>
      </c>
      <c r="J22" s="1" t="s">
        <v>14</v>
      </c>
      <c r="K22" s="21">
        <f>K10/K$4</f>
        <v>8.9072847682119205E-2</v>
      </c>
      <c r="N22" s="2" t="s">
        <v>23</v>
      </c>
    </row>
    <row r="23" spans="1:14" x14ac:dyDescent="0.15">
      <c r="A23" s="2" t="s">
        <v>5</v>
      </c>
      <c r="B23" s="1" t="s">
        <v>14</v>
      </c>
      <c r="C23" s="13">
        <f t="shared" ref="C23:I29" si="13">C12/C$4</f>
        <v>0</v>
      </c>
      <c r="D23" s="13">
        <f t="shared" si="13"/>
        <v>0.22285714285714286</v>
      </c>
      <c r="E23" s="13">
        <f t="shared" si="13"/>
        <v>0.22285714285714286</v>
      </c>
      <c r="F23" s="13">
        <f t="shared" si="13"/>
        <v>0.13333333333333333</v>
      </c>
      <c r="G23" s="13">
        <f t="shared" si="13"/>
        <v>0.13333333333333333</v>
      </c>
      <c r="H23" s="13">
        <f t="shared" si="13"/>
        <v>0</v>
      </c>
      <c r="I23" s="13">
        <f t="shared" si="13"/>
        <v>0</v>
      </c>
      <c r="J23" s="1" t="s">
        <v>14</v>
      </c>
      <c r="K23" s="21">
        <f t="shared" ref="K23:K29" si="14">K12/K$4</f>
        <v>0.1223841059602649</v>
      </c>
    </row>
    <row r="24" spans="1:14" x14ac:dyDescent="0.15">
      <c r="A24" s="2" t="s">
        <v>6</v>
      </c>
      <c r="B24" s="1" t="s">
        <v>14</v>
      </c>
      <c r="C24" s="13">
        <f t="shared" si="13"/>
        <v>5.4555555555555552E-2</v>
      </c>
      <c r="D24" s="13">
        <f t="shared" si="13"/>
        <v>0.11142857142857143</v>
      </c>
      <c r="E24" s="13">
        <f t="shared" si="13"/>
        <v>0.11142857142857143</v>
      </c>
      <c r="F24" s="13">
        <f t="shared" si="13"/>
        <v>5.7333333333333326E-2</v>
      </c>
      <c r="G24" s="13">
        <f t="shared" si="13"/>
        <v>5.6666666666666664E-2</v>
      </c>
      <c r="H24" s="13">
        <f t="shared" si="13"/>
        <v>0</v>
      </c>
      <c r="I24" s="13">
        <f t="shared" si="13"/>
        <v>0</v>
      </c>
      <c r="J24" s="1" t="s">
        <v>14</v>
      </c>
      <c r="K24" s="21">
        <f t="shared" si="14"/>
        <v>6.9161147902869757E-2</v>
      </c>
    </row>
    <row r="25" spans="1:14" x14ac:dyDescent="0.15">
      <c r="A25" s="2" t="s">
        <v>7</v>
      </c>
      <c r="B25" s="1" t="s">
        <v>14</v>
      </c>
      <c r="C25" s="13">
        <f t="shared" si="13"/>
        <v>3.6370370370370365E-2</v>
      </c>
      <c r="D25" s="13">
        <f t="shared" si="13"/>
        <v>3.7142857142857144E-2</v>
      </c>
      <c r="E25" s="13">
        <f t="shared" si="13"/>
        <v>3.7142857142857144E-2</v>
      </c>
      <c r="F25" s="13">
        <f t="shared" si="13"/>
        <v>3.822222222222222E-2</v>
      </c>
      <c r="G25" s="13">
        <f t="shared" si="13"/>
        <v>5.6666666666666664E-2</v>
      </c>
      <c r="H25" s="13">
        <f t="shared" si="13"/>
        <v>6.222222222222222E-2</v>
      </c>
      <c r="I25" s="13">
        <f t="shared" si="13"/>
        <v>6.5333333333333327E-2</v>
      </c>
      <c r="J25" s="1" t="s">
        <v>14</v>
      </c>
      <c r="K25" s="21">
        <f t="shared" si="14"/>
        <v>4.3178807947019865E-2</v>
      </c>
    </row>
    <row r="26" spans="1:14" x14ac:dyDescent="0.15">
      <c r="A26" s="2" t="s">
        <v>8</v>
      </c>
      <c r="B26" s="1" t="s">
        <v>14</v>
      </c>
      <c r="C26" s="13">
        <f t="shared" si="13"/>
        <v>5.4555555555555552E-2</v>
      </c>
      <c r="D26" s="13">
        <f t="shared" si="13"/>
        <v>5.5714285714285716E-2</v>
      </c>
      <c r="E26" s="13">
        <f t="shared" si="13"/>
        <v>5.5714285714285716E-2</v>
      </c>
      <c r="F26" s="13">
        <f t="shared" si="13"/>
        <v>5.7333333333333326E-2</v>
      </c>
      <c r="G26" s="13">
        <f t="shared" si="13"/>
        <v>5.6666666666666664E-2</v>
      </c>
      <c r="H26" s="13">
        <f t="shared" si="13"/>
        <v>6.222222222222222E-2</v>
      </c>
      <c r="I26" s="13">
        <f t="shared" si="13"/>
        <v>6.5333333333333327E-2</v>
      </c>
      <c r="J26" s="1" t="s">
        <v>14</v>
      </c>
      <c r="K26" s="21">
        <f t="shared" si="14"/>
        <v>5.6843267108167776E-2</v>
      </c>
    </row>
    <row r="27" spans="1:14" x14ac:dyDescent="0.15">
      <c r="A27" s="2" t="s">
        <v>9</v>
      </c>
      <c r="B27" s="1" t="s">
        <v>14</v>
      </c>
      <c r="C27" s="13">
        <f t="shared" si="13"/>
        <v>0.45462962962962972</v>
      </c>
      <c r="D27" s="13">
        <f t="shared" si="13"/>
        <v>0.29714285714285715</v>
      </c>
      <c r="E27" s="13">
        <f t="shared" si="13"/>
        <v>0.29714285714285715</v>
      </c>
      <c r="F27" s="13">
        <f t="shared" si="13"/>
        <v>0.34444444444444455</v>
      </c>
      <c r="G27" s="13">
        <f t="shared" si="13"/>
        <v>0.3199999999999999</v>
      </c>
      <c r="H27" s="13">
        <f t="shared" si="13"/>
        <v>0.56000000000000005</v>
      </c>
      <c r="I27" s="13">
        <f t="shared" si="13"/>
        <v>0.58799999999999997</v>
      </c>
      <c r="J27" s="1" t="s">
        <v>14</v>
      </c>
      <c r="K27" s="21">
        <f t="shared" si="14"/>
        <v>0.37503311258278144</v>
      </c>
    </row>
    <row r="28" spans="1:14" x14ac:dyDescent="0.15">
      <c r="A28" s="2" t="s">
        <v>10</v>
      </c>
      <c r="B28" s="1" t="s">
        <v>14</v>
      </c>
      <c r="C28" s="13">
        <f t="shared" si="13"/>
        <v>0.1091111111111111</v>
      </c>
      <c r="D28" s="13">
        <f t="shared" si="13"/>
        <v>5.5714285714285716E-2</v>
      </c>
      <c r="E28" s="13">
        <f t="shared" si="13"/>
        <v>5.5714285714285716E-2</v>
      </c>
      <c r="F28" s="13">
        <f t="shared" si="13"/>
        <v>0.11466666666666665</v>
      </c>
      <c r="G28" s="13">
        <f t="shared" si="13"/>
        <v>0.11333333333333333</v>
      </c>
      <c r="H28" s="13">
        <f t="shared" si="13"/>
        <v>0.12444444444444444</v>
      </c>
      <c r="I28" s="13">
        <f t="shared" si="13"/>
        <v>0.13066666666666665</v>
      </c>
      <c r="J28" s="1" t="s">
        <v>14</v>
      </c>
      <c r="K28" s="21">
        <f t="shared" si="14"/>
        <v>9.3024282560706398E-2</v>
      </c>
    </row>
    <row r="29" spans="1:14" x14ac:dyDescent="0.15">
      <c r="A29" s="2" t="s">
        <v>11</v>
      </c>
      <c r="B29" s="1" t="s">
        <v>14</v>
      </c>
      <c r="C29" s="13">
        <f t="shared" si="13"/>
        <v>0.1091111111111111</v>
      </c>
      <c r="D29" s="13">
        <f t="shared" si="13"/>
        <v>5.5714285714285716E-2</v>
      </c>
      <c r="E29" s="13">
        <f t="shared" si="13"/>
        <v>5.5714285714285716E-2</v>
      </c>
      <c r="F29" s="13">
        <f t="shared" si="13"/>
        <v>0.11466666666666665</v>
      </c>
      <c r="G29" s="13">
        <f t="shared" si="13"/>
        <v>0.11333333333333333</v>
      </c>
      <c r="H29" s="13">
        <f t="shared" si="13"/>
        <v>0.12444444444444444</v>
      </c>
      <c r="I29" s="13">
        <f t="shared" si="13"/>
        <v>0.13066666666666665</v>
      </c>
      <c r="J29" s="1" t="s">
        <v>14</v>
      </c>
      <c r="K29" s="21">
        <f t="shared" si="14"/>
        <v>9.3024282560706398E-2</v>
      </c>
    </row>
    <row r="30" spans="1:14" x14ac:dyDescent="0.15">
      <c r="C30" s="22">
        <f>SUM(C21:C29)</f>
        <v>1.0000000000000002</v>
      </c>
      <c r="D30" s="22">
        <f t="shared" ref="D30:K30" si="15">SUM(D21:D29)</f>
        <v>1</v>
      </c>
      <c r="E30" s="22">
        <f t="shared" si="15"/>
        <v>1</v>
      </c>
      <c r="F30" s="22">
        <f t="shared" si="15"/>
        <v>1.0000000000000002</v>
      </c>
      <c r="G30" s="22">
        <f t="shared" si="15"/>
        <v>0.99999999999999978</v>
      </c>
      <c r="H30" s="22">
        <f t="shared" si="15"/>
        <v>1</v>
      </c>
      <c r="I30" s="22">
        <f t="shared" si="15"/>
        <v>1</v>
      </c>
      <c r="J30" s="22"/>
      <c r="K30" s="22">
        <f t="shared" si="15"/>
        <v>1</v>
      </c>
    </row>
    <row r="33" spans="1:11" x14ac:dyDescent="0.15">
      <c r="A33" s="1" t="s">
        <v>3</v>
      </c>
      <c r="B33" s="1" t="s">
        <v>12</v>
      </c>
      <c r="C33" s="51">
        <f>C$2*C21</f>
        <v>21.000000000000004</v>
      </c>
      <c r="D33" s="51">
        <f t="shared" ref="D33:I33" si="16">D$2*D21</f>
        <v>18</v>
      </c>
      <c r="E33" s="51">
        <f t="shared" si="16"/>
        <v>18</v>
      </c>
      <c r="F33" s="51">
        <f t="shared" si="16"/>
        <v>15</v>
      </c>
      <c r="G33" s="51">
        <f t="shared" si="16"/>
        <v>10</v>
      </c>
      <c r="H33" s="51">
        <f t="shared" si="16"/>
        <v>5</v>
      </c>
      <c r="I33" s="51">
        <f t="shared" si="16"/>
        <v>1</v>
      </c>
      <c r="J33" s="1" t="s">
        <v>12</v>
      </c>
      <c r="K33" s="53">
        <f t="shared" ref="K33" si="17">K$2*K21</f>
        <v>17.600000000000001</v>
      </c>
    </row>
    <row r="34" spans="1:11" x14ac:dyDescent="0.15">
      <c r="A34" s="1" t="s">
        <v>4</v>
      </c>
      <c r="B34" s="1" t="s">
        <v>12</v>
      </c>
      <c r="C34" s="51">
        <f t="shared" ref="C34:I41" si="18">C$2*C22</f>
        <v>33.5</v>
      </c>
      <c r="D34" s="51">
        <f t="shared" si="18"/>
        <v>28</v>
      </c>
      <c r="E34" s="51">
        <f t="shared" si="18"/>
        <v>28</v>
      </c>
      <c r="F34" s="51">
        <f t="shared" si="18"/>
        <v>20</v>
      </c>
      <c r="G34" s="51">
        <f t="shared" si="18"/>
        <v>20</v>
      </c>
      <c r="H34" s="51">
        <f t="shared" si="18"/>
        <v>5</v>
      </c>
      <c r="I34" s="51">
        <f t="shared" si="18"/>
        <v>0</v>
      </c>
      <c r="J34" s="1" t="s">
        <v>12</v>
      </c>
      <c r="K34" s="53">
        <f t="shared" ref="K34" si="19">K$2*K22</f>
        <v>26.9</v>
      </c>
    </row>
    <row r="35" spans="1:11" x14ac:dyDescent="0.15">
      <c r="A35" s="2" t="s">
        <v>5</v>
      </c>
      <c r="B35" s="1" t="s">
        <v>12</v>
      </c>
      <c r="C35" s="51">
        <f t="shared" si="18"/>
        <v>0</v>
      </c>
      <c r="D35" s="51">
        <f t="shared" si="18"/>
        <v>62.400000000000006</v>
      </c>
      <c r="E35" s="51">
        <f t="shared" si="18"/>
        <v>62.400000000000006</v>
      </c>
      <c r="F35" s="51">
        <f t="shared" si="18"/>
        <v>33.333333333333336</v>
      </c>
      <c r="G35" s="51">
        <f t="shared" si="18"/>
        <v>26.666666666666668</v>
      </c>
      <c r="H35" s="51">
        <f t="shared" si="18"/>
        <v>0</v>
      </c>
      <c r="I35" s="51">
        <f t="shared" si="18"/>
        <v>0</v>
      </c>
      <c r="J35" s="1" t="s">
        <v>12</v>
      </c>
      <c r="K35" s="53">
        <f t="shared" ref="K35" si="20">K$2*K23</f>
        <v>36.96</v>
      </c>
    </row>
    <row r="36" spans="1:11" x14ac:dyDescent="0.15">
      <c r="A36" s="2" t="s">
        <v>6</v>
      </c>
      <c r="B36" s="1" t="s">
        <v>12</v>
      </c>
      <c r="C36" s="51">
        <f t="shared" si="18"/>
        <v>16.366666666666667</v>
      </c>
      <c r="D36" s="51">
        <f t="shared" si="18"/>
        <v>31.200000000000003</v>
      </c>
      <c r="E36" s="51">
        <f t="shared" si="18"/>
        <v>31.200000000000003</v>
      </c>
      <c r="F36" s="51">
        <f t="shared" si="18"/>
        <v>14.333333333333332</v>
      </c>
      <c r="G36" s="51">
        <f t="shared" si="18"/>
        <v>11.333333333333332</v>
      </c>
      <c r="H36" s="51">
        <f t="shared" si="18"/>
        <v>0</v>
      </c>
      <c r="I36" s="51">
        <f t="shared" si="18"/>
        <v>0</v>
      </c>
      <c r="J36" s="1" t="s">
        <v>12</v>
      </c>
      <c r="K36" s="53">
        <f t="shared" ref="K36" si="21">K$2*K24</f>
        <v>20.886666666666667</v>
      </c>
    </row>
    <row r="37" spans="1:11" x14ac:dyDescent="0.15">
      <c r="A37" s="2" t="s">
        <v>7</v>
      </c>
      <c r="B37" s="1" t="s">
        <v>12</v>
      </c>
      <c r="C37" s="51">
        <f t="shared" si="18"/>
        <v>10.91111111111111</v>
      </c>
      <c r="D37" s="51">
        <f t="shared" si="18"/>
        <v>10.4</v>
      </c>
      <c r="E37" s="51">
        <f t="shared" si="18"/>
        <v>10.4</v>
      </c>
      <c r="F37" s="51">
        <f t="shared" si="18"/>
        <v>9.5555555555555554</v>
      </c>
      <c r="G37" s="51">
        <f t="shared" si="18"/>
        <v>11.333333333333332</v>
      </c>
      <c r="H37" s="51">
        <f t="shared" si="18"/>
        <v>9.3333333333333339</v>
      </c>
      <c r="I37" s="51">
        <f t="shared" si="18"/>
        <v>3.2666666666666662</v>
      </c>
      <c r="J37" s="1" t="s">
        <v>12</v>
      </c>
      <c r="K37" s="53">
        <f t="shared" ref="K37" si="22">K$2*K25</f>
        <v>13.04</v>
      </c>
    </row>
    <row r="38" spans="1:11" x14ac:dyDescent="0.15">
      <c r="A38" s="2" t="s">
        <v>8</v>
      </c>
      <c r="B38" s="1" t="s">
        <v>12</v>
      </c>
      <c r="C38" s="51">
        <f t="shared" si="18"/>
        <v>16.366666666666667</v>
      </c>
      <c r="D38" s="51">
        <f t="shared" si="18"/>
        <v>15.600000000000001</v>
      </c>
      <c r="E38" s="51">
        <f t="shared" si="18"/>
        <v>15.600000000000001</v>
      </c>
      <c r="F38" s="51">
        <f t="shared" si="18"/>
        <v>14.333333333333332</v>
      </c>
      <c r="G38" s="51">
        <f t="shared" si="18"/>
        <v>11.333333333333332</v>
      </c>
      <c r="H38" s="51">
        <f t="shared" si="18"/>
        <v>9.3333333333333339</v>
      </c>
      <c r="I38" s="51">
        <f t="shared" si="18"/>
        <v>3.2666666666666662</v>
      </c>
      <c r="J38" s="1" t="s">
        <v>12</v>
      </c>
      <c r="K38" s="53">
        <f t="shared" ref="K38" si="23">K$2*K26</f>
        <v>17.166666666666668</v>
      </c>
    </row>
    <row r="39" spans="1:11" x14ac:dyDescent="0.15">
      <c r="A39" s="2" t="s">
        <v>9</v>
      </c>
      <c r="B39" s="1" t="s">
        <v>12</v>
      </c>
      <c r="C39" s="51">
        <f t="shared" si="18"/>
        <v>136.38888888888891</v>
      </c>
      <c r="D39" s="51">
        <f t="shared" si="18"/>
        <v>83.2</v>
      </c>
      <c r="E39" s="51">
        <f t="shared" si="18"/>
        <v>83.2</v>
      </c>
      <c r="F39" s="51">
        <f t="shared" si="18"/>
        <v>86.111111111111143</v>
      </c>
      <c r="G39" s="51">
        <f t="shared" si="18"/>
        <v>63.999999999999979</v>
      </c>
      <c r="H39" s="51">
        <f t="shared" si="18"/>
        <v>84.000000000000014</v>
      </c>
      <c r="I39" s="51">
        <f t="shared" si="18"/>
        <v>29.4</v>
      </c>
      <c r="J39" s="1" t="s">
        <v>12</v>
      </c>
      <c r="K39" s="53">
        <f t="shared" ref="K39" si="24">K$2*K27</f>
        <v>113.25999999999999</v>
      </c>
    </row>
    <row r="40" spans="1:11" x14ac:dyDescent="0.15">
      <c r="A40" s="2" t="s">
        <v>10</v>
      </c>
      <c r="B40" s="1" t="s">
        <v>12</v>
      </c>
      <c r="C40" s="51">
        <f t="shared" si="18"/>
        <v>32.733333333333334</v>
      </c>
      <c r="D40" s="51">
        <f t="shared" si="18"/>
        <v>15.600000000000001</v>
      </c>
      <c r="E40" s="51">
        <f t="shared" si="18"/>
        <v>15.600000000000001</v>
      </c>
      <c r="F40" s="51">
        <f t="shared" si="18"/>
        <v>28.666666666666664</v>
      </c>
      <c r="G40" s="51">
        <f t="shared" si="18"/>
        <v>22.666666666666664</v>
      </c>
      <c r="H40" s="51">
        <f t="shared" si="18"/>
        <v>18.666666666666668</v>
      </c>
      <c r="I40" s="51">
        <f t="shared" si="18"/>
        <v>6.5333333333333323</v>
      </c>
      <c r="J40" s="1" t="s">
        <v>12</v>
      </c>
      <c r="K40" s="53">
        <f t="shared" ref="K40" si="25">K$2*K28</f>
        <v>28.093333333333334</v>
      </c>
    </row>
    <row r="41" spans="1:11" x14ac:dyDescent="0.15">
      <c r="A41" s="2" t="s">
        <v>11</v>
      </c>
      <c r="B41" s="1" t="s">
        <v>12</v>
      </c>
      <c r="C41" s="51">
        <f t="shared" si="18"/>
        <v>32.733333333333334</v>
      </c>
      <c r="D41" s="51">
        <f t="shared" si="18"/>
        <v>15.600000000000001</v>
      </c>
      <c r="E41" s="51">
        <f t="shared" si="18"/>
        <v>15.600000000000001</v>
      </c>
      <c r="F41" s="51">
        <f t="shared" si="18"/>
        <v>28.666666666666664</v>
      </c>
      <c r="G41" s="51">
        <f t="shared" si="18"/>
        <v>22.666666666666664</v>
      </c>
      <c r="H41" s="51">
        <f t="shared" si="18"/>
        <v>18.666666666666668</v>
      </c>
      <c r="I41" s="51">
        <f t="shared" si="18"/>
        <v>6.5333333333333323</v>
      </c>
      <c r="J41" s="1" t="s">
        <v>12</v>
      </c>
      <c r="K41" s="53">
        <f t="shared" ref="K41" si="26">K$2*K29</f>
        <v>28.093333333333334</v>
      </c>
    </row>
    <row r="42" spans="1:11" x14ac:dyDescent="0.15">
      <c r="C42" s="52">
        <f>SUM(C33:C41)</f>
        <v>300.00000000000006</v>
      </c>
      <c r="D42" s="52">
        <f t="shared" ref="D42:I42" si="27">SUM(D33:D41)</f>
        <v>280.00000000000006</v>
      </c>
      <c r="E42" s="52">
        <f t="shared" si="27"/>
        <v>280.00000000000006</v>
      </c>
      <c r="F42" s="52">
        <f t="shared" si="27"/>
        <v>250</v>
      </c>
      <c r="G42" s="52">
        <f t="shared" si="27"/>
        <v>199.99999999999994</v>
      </c>
      <c r="H42" s="52">
        <f t="shared" si="27"/>
        <v>150</v>
      </c>
      <c r="I42" s="52">
        <f t="shared" si="27"/>
        <v>49.999999999999993</v>
      </c>
      <c r="J42" s="22"/>
      <c r="K42" s="54">
        <f>SUM(K33:K41)</f>
        <v>302</v>
      </c>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2"/>
  <sheetViews>
    <sheetView showGridLines="0" zoomScaleNormal="100" workbookViewId="0">
      <selection sqref="A1:T22"/>
    </sheetView>
  </sheetViews>
  <sheetFormatPr baseColWidth="10" defaultColWidth="8.83203125" defaultRowHeight="15" x14ac:dyDescent="0.2"/>
  <cols>
    <col min="1" max="1" width="2.6640625" customWidth="1"/>
    <col min="20" max="20" width="2.6640625" customWidth="1"/>
  </cols>
  <sheetData>
    <row r="1" spans="1:20" x14ac:dyDescent="0.2">
      <c r="A1" s="9"/>
      <c r="B1" s="9"/>
      <c r="C1" s="9"/>
      <c r="D1" s="9"/>
      <c r="E1" s="9"/>
      <c r="F1" s="9"/>
      <c r="G1" s="9"/>
      <c r="H1" s="9"/>
      <c r="I1" s="9"/>
      <c r="J1" s="9"/>
      <c r="K1" s="9"/>
      <c r="L1" s="9"/>
      <c r="M1" s="9"/>
      <c r="N1" s="9"/>
      <c r="O1" s="9"/>
      <c r="P1" s="9"/>
      <c r="Q1" s="9"/>
      <c r="R1" s="9"/>
      <c r="S1" s="9"/>
      <c r="T1" s="9"/>
    </row>
    <row r="2" spans="1:20" x14ac:dyDescent="0.2">
      <c r="A2" s="9"/>
      <c r="B2" s="9"/>
      <c r="C2" s="9"/>
      <c r="D2" s="9"/>
      <c r="E2" s="9"/>
      <c r="F2" s="9"/>
      <c r="G2" s="9"/>
      <c r="H2" s="9"/>
      <c r="I2" s="9"/>
      <c r="J2" s="9"/>
      <c r="K2" s="9"/>
      <c r="L2" s="9"/>
      <c r="M2" s="9"/>
      <c r="N2" s="9"/>
      <c r="O2" s="9"/>
      <c r="P2" s="9"/>
      <c r="Q2" s="9"/>
      <c r="R2" s="9"/>
      <c r="S2" s="9"/>
      <c r="T2" s="9"/>
    </row>
    <row r="3" spans="1:20" x14ac:dyDescent="0.2">
      <c r="A3" s="9"/>
      <c r="B3" s="9"/>
      <c r="C3" s="9"/>
      <c r="D3" s="9"/>
      <c r="E3" s="9"/>
      <c r="F3" s="9"/>
      <c r="G3" s="9"/>
      <c r="H3" s="9"/>
      <c r="I3" s="9"/>
      <c r="J3" s="9"/>
      <c r="K3" s="9"/>
      <c r="L3" s="9"/>
      <c r="M3" s="9"/>
      <c r="N3" s="9"/>
      <c r="O3" s="9"/>
      <c r="P3" s="9"/>
      <c r="Q3" s="9"/>
      <c r="R3" s="9"/>
      <c r="S3" s="9"/>
      <c r="T3" s="9"/>
    </row>
    <row r="4" spans="1:20" x14ac:dyDescent="0.2">
      <c r="A4" s="9"/>
      <c r="B4" s="9"/>
      <c r="C4" s="9"/>
      <c r="D4" s="9"/>
      <c r="E4" s="9"/>
      <c r="F4" s="9"/>
      <c r="G4" s="9"/>
      <c r="H4" s="9"/>
      <c r="I4" s="9"/>
      <c r="J4" s="9"/>
      <c r="K4" s="9"/>
      <c r="L4" s="9"/>
      <c r="M4" s="9"/>
      <c r="N4" s="9"/>
      <c r="O4" s="9"/>
      <c r="P4" s="9"/>
      <c r="Q4" s="9"/>
      <c r="R4" s="9"/>
      <c r="S4" s="9"/>
      <c r="T4" s="9"/>
    </row>
    <row r="5" spans="1:20" x14ac:dyDescent="0.2">
      <c r="A5" s="9"/>
      <c r="B5" s="9"/>
      <c r="C5" s="9"/>
      <c r="D5" s="9"/>
      <c r="E5" s="9"/>
      <c r="F5" s="9"/>
      <c r="G5" s="9"/>
      <c r="H5" s="9"/>
      <c r="I5" s="9"/>
      <c r="J5" s="9"/>
      <c r="K5" s="9"/>
      <c r="L5" s="9"/>
      <c r="M5" s="9"/>
      <c r="N5" s="9"/>
      <c r="O5" s="9"/>
      <c r="P5" s="9"/>
      <c r="Q5" s="9"/>
      <c r="R5" s="9"/>
      <c r="S5" s="9"/>
      <c r="T5" s="9"/>
    </row>
    <row r="6" spans="1:20" x14ac:dyDescent="0.2">
      <c r="A6" s="9"/>
      <c r="B6" s="9"/>
      <c r="C6" s="9"/>
      <c r="D6" s="9"/>
      <c r="E6" s="9"/>
      <c r="F6" s="9"/>
      <c r="G6" s="9"/>
      <c r="H6" s="9"/>
      <c r="I6" s="9"/>
      <c r="J6" s="9"/>
      <c r="K6" s="9"/>
      <c r="L6" s="9"/>
      <c r="M6" s="9"/>
      <c r="N6" s="9"/>
      <c r="O6" s="9"/>
      <c r="P6" s="9"/>
      <c r="Q6" s="9"/>
      <c r="R6" s="9"/>
      <c r="S6" s="9"/>
      <c r="T6" s="9"/>
    </row>
    <row r="7" spans="1:20" x14ac:dyDescent="0.2">
      <c r="A7" s="9"/>
      <c r="B7" s="9"/>
      <c r="C7" s="9"/>
      <c r="D7" s="9"/>
      <c r="E7" s="9"/>
      <c r="F7" s="9"/>
      <c r="G7" s="9"/>
      <c r="H7" s="9"/>
      <c r="I7" s="9"/>
      <c r="J7" s="9"/>
      <c r="K7" s="9"/>
      <c r="L7" s="9"/>
      <c r="M7" s="9"/>
      <c r="N7" s="9"/>
      <c r="O7" s="9"/>
      <c r="P7" s="9"/>
      <c r="Q7" s="9"/>
      <c r="R7" s="9"/>
      <c r="S7" s="9"/>
      <c r="T7" s="9"/>
    </row>
    <row r="8" spans="1:20" x14ac:dyDescent="0.2">
      <c r="A8" s="9"/>
      <c r="B8" s="9"/>
      <c r="C8" s="9"/>
      <c r="D8" s="9"/>
      <c r="E8" s="9"/>
      <c r="F8" s="9"/>
      <c r="G8" s="9"/>
      <c r="H8" s="9"/>
      <c r="I8" s="9"/>
      <c r="J8" s="9"/>
      <c r="K8" s="9"/>
      <c r="L8" s="9"/>
      <c r="M8" s="9"/>
      <c r="N8" s="9"/>
      <c r="O8" s="9"/>
      <c r="P8" s="9"/>
      <c r="Q8" s="9"/>
      <c r="R8" s="9"/>
      <c r="S8" s="9"/>
      <c r="T8" s="9"/>
    </row>
    <row r="9" spans="1:20" x14ac:dyDescent="0.2">
      <c r="A9" s="9"/>
      <c r="B9" s="9"/>
      <c r="C9" s="9"/>
      <c r="D9" s="9"/>
      <c r="E9" s="9"/>
      <c r="F9" s="9"/>
      <c r="G9" s="9"/>
      <c r="H9" s="9"/>
      <c r="I9" s="9"/>
      <c r="J9" s="9"/>
      <c r="K9" s="9"/>
      <c r="L9" s="9"/>
      <c r="M9" s="9"/>
      <c r="N9" s="9"/>
      <c r="O9" s="9"/>
      <c r="P9" s="9"/>
      <c r="Q9" s="9"/>
      <c r="R9" s="9"/>
      <c r="S9" s="9"/>
      <c r="T9" s="9"/>
    </row>
    <row r="10" spans="1:20" x14ac:dyDescent="0.2">
      <c r="A10" s="9"/>
      <c r="B10" s="9"/>
      <c r="C10" s="9"/>
      <c r="D10" s="9"/>
      <c r="E10" s="9"/>
      <c r="F10" s="9"/>
      <c r="G10" s="9"/>
      <c r="H10" s="9"/>
      <c r="I10" s="9"/>
      <c r="J10" s="9"/>
      <c r="K10" s="9"/>
      <c r="L10" s="9"/>
      <c r="M10" s="9"/>
      <c r="N10" s="9"/>
      <c r="O10" s="9"/>
      <c r="P10" s="9"/>
      <c r="Q10" s="9"/>
      <c r="R10" s="9"/>
      <c r="S10" s="9"/>
      <c r="T10" s="9"/>
    </row>
    <row r="11" spans="1:20" x14ac:dyDescent="0.2">
      <c r="A11" s="9"/>
      <c r="B11" s="9"/>
      <c r="C11" s="9"/>
      <c r="D11" s="9"/>
      <c r="E11" s="9"/>
      <c r="F11" s="9"/>
      <c r="G11" s="9"/>
      <c r="H11" s="9"/>
      <c r="I11" s="9"/>
      <c r="J11" s="9"/>
      <c r="K11" s="9"/>
      <c r="L11" s="9"/>
      <c r="M11" s="9"/>
      <c r="N11" s="9"/>
      <c r="O11" s="9"/>
      <c r="P11" s="9"/>
      <c r="Q11" s="9"/>
      <c r="R11" s="9"/>
      <c r="S11" s="9"/>
      <c r="T11" s="9"/>
    </row>
    <row r="12" spans="1:20" x14ac:dyDescent="0.2">
      <c r="A12" s="9"/>
      <c r="B12" s="9"/>
      <c r="C12" s="9"/>
      <c r="D12" s="9"/>
      <c r="E12" s="9"/>
      <c r="F12" s="9"/>
      <c r="G12" s="9"/>
      <c r="H12" s="9"/>
      <c r="I12" s="9"/>
      <c r="J12" s="9"/>
      <c r="K12" s="9"/>
      <c r="L12" s="9"/>
      <c r="M12" s="9"/>
      <c r="N12" s="9"/>
      <c r="O12" s="9"/>
      <c r="P12" s="9"/>
      <c r="Q12" s="9"/>
      <c r="R12" s="9"/>
      <c r="S12" s="9"/>
      <c r="T12" s="9"/>
    </row>
    <row r="13" spans="1:20" x14ac:dyDescent="0.2">
      <c r="A13" s="9"/>
      <c r="B13" s="9"/>
      <c r="C13" s="9"/>
      <c r="D13" s="9"/>
      <c r="E13" s="9"/>
      <c r="F13" s="9"/>
      <c r="G13" s="9"/>
      <c r="H13" s="9"/>
      <c r="I13" s="9"/>
      <c r="J13" s="9"/>
      <c r="K13" s="9"/>
      <c r="L13" s="9"/>
      <c r="M13" s="9"/>
      <c r="N13" s="9"/>
      <c r="O13" s="9"/>
      <c r="P13" s="9"/>
      <c r="Q13" s="9"/>
      <c r="R13" s="9"/>
      <c r="S13" s="9"/>
      <c r="T13" s="9"/>
    </row>
    <row r="14" spans="1:20" x14ac:dyDescent="0.2">
      <c r="A14" s="9"/>
      <c r="B14" s="9"/>
      <c r="C14" s="9"/>
      <c r="D14" s="9"/>
      <c r="E14" s="9"/>
      <c r="F14" s="9"/>
      <c r="G14" s="9"/>
      <c r="H14" s="9"/>
      <c r="I14" s="9"/>
      <c r="J14" s="9"/>
      <c r="K14" s="9"/>
      <c r="L14" s="9"/>
      <c r="M14" s="9"/>
      <c r="N14" s="9"/>
      <c r="O14" s="9"/>
      <c r="P14" s="9"/>
      <c r="Q14" s="9"/>
      <c r="R14" s="9"/>
      <c r="S14" s="9"/>
      <c r="T14" s="9"/>
    </row>
    <row r="15" spans="1:20" x14ac:dyDescent="0.2">
      <c r="A15" s="9"/>
      <c r="B15" s="9"/>
      <c r="C15" s="9"/>
      <c r="D15" s="9"/>
      <c r="E15" s="9"/>
      <c r="F15" s="9"/>
      <c r="G15" s="9"/>
      <c r="H15" s="9"/>
      <c r="I15" s="9"/>
      <c r="J15" s="9"/>
      <c r="K15" s="9"/>
      <c r="L15" s="9"/>
      <c r="M15" s="9"/>
      <c r="N15" s="9"/>
      <c r="O15" s="9"/>
      <c r="P15" s="9"/>
      <c r="Q15" s="9"/>
      <c r="R15" s="9"/>
      <c r="S15" s="9"/>
      <c r="T15" s="9"/>
    </row>
    <row r="16" spans="1:20" x14ac:dyDescent="0.2">
      <c r="A16" s="9"/>
      <c r="B16" s="9"/>
      <c r="C16" s="9"/>
      <c r="D16" s="9"/>
      <c r="E16" s="9"/>
      <c r="F16" s="9"/>
      <c r="G16" s="9"/>
      <c r="H16" s="9"/>
      <c r="I16" s="9"/>
      <c r="J16" s="9"/>
      <c r="K16" s="9"/>
      <c r="L16" s="9"/>
      <c r="M16" s="9"/>
      <c r="N16" s="9"/>
      <c r="O16" s="9"/>
      <c r="P16" s="9"/>
      <c r="Q16" s="9"/>
      <c r="R16" s="9"/>
      <c r="S16" s="9"/>
      <c r="T16" s="9"/>
    </row>
    <row r="17" spans="1:20" x14ac:dyDescent="0.2">
      <c r="A17" s="9"/>
      <c r="B17" s="9"/>
      <c r="C17" s="9"/>
      <c r="D17" s="9"/>
      <c r="E17" s="9"/>
      <c r="F17" s="9"/>
      <c r="G17" s="9"/>
      <c r="H17" s="9"/>
      <c r="I17" s="9"/>
      <c r="J17" s="9"/>
      <c r="K17" s="9"/>
      <c r="L17" s="9"/>
      <c r="M17" s="9"/>
      <c r="N17" s="9"/>
      <c r="O17" s="9"/>
      <c r="P17" s="9"/>
      <c r="Q17" s="9"/>
      <c r="R17" s="9"/>
      <c r="S17" s="9"/>
      <c r="T17" s="9"/>
    </row>
    <row r="18" spans="1:20" x14ac:dyDescent="0.2">
      <c r="A18" s="9"/>
      <c r="B18" s="9"/>
      <c r="C18" s="9"/>
      <c r="D18" s="9"/>
      <c r="E18" s="9"/>
      <c r="F18" s="9"/>
      <c r="G18" s="9"/>
      <c r="H18" s="9"/>
      <c r="I18" s="9"/>
      <c r="J18" s="9"/>
      <c r="K18" s="9"/>
      <c r="L18" s="9"/>
      <c r="M18" s="9"/>
      <c r="N18" s="9"/>
      <c r="O18" s="9"/>
      <c r="P18" s="9"/>
      <c r="Q18" s="9"/>
      <c r="R18" s="9"/>
      <c r="S18" s="9"/>
      <c r="T18" s="9"/>
    </row>
    <row r="19" spans="1:20" x14ac:dyDescent="0.2">
      <c r="A19" s="9"/>
      <c r="B19" s="9"/>
      <c r="C19" s="9"/>
      <c r="D19" s="9"/>
      <c r="E19" s="9"/>
      <c r="F19" s="9"/>
      <c r="G19" s="9"/>
      <c r="H19" s="9"/>
      <c r="I19" s="9"/>
      <c r="J19" s="9"/>
      <c r="K19" s="9"/>
      <c r="L19" s="9"/>
      <c r="M19" s="9"/>
      <c r="N19" s="9"/>
      <c r="O19" s="9"/>
      <c r="P19" s="9"/>
      <c r="Q19" s="9"/>
      <c r="R19" s="9"/>
      <c r="S19" s="9"/>
      <c r="T19" s="9"/>
    </row>
    <row r="20" spans="1:20" x14ac:dyDescent="0.2">
      <c r="A20" s="9"/>
      <c r="B20" s="9"/>
      <c r="C20" s="9"/>
      <c r="D20" s="9"/>
      <c r="E20" s="9"/>
      <c r="F20" s="9"/>
      <c r="G20" s="9"/>
      <c r="H20" s="9"/>
      <c r="I20" s="9"/>
      <c r="J20" s="9"/>
      <c r="K20" s="9"/>
      <c r="L20" s="9"/>
      <c r="M20" s="9"/>
      <c r="N20" s="9"/>
      <c r="O20" s="9"/>
      <c r="P20" s="9"/>
      <c r="Q20" s="9"/>
      <c r="R20" s="9"/>
      <c r="S20" s="9"/>
      <c r="T20" s="9"/>
    </row>
    <row r="21" spans="1:20" x14ac:dyDescent="0.2">
      <c r="A21" s="9"/>
      <c r="B21" s="9"/>
      <c r="C21" s="9"/>
      <c r="D21" s="9"/>
      <c r="E21" s="9"/>
      <c r="F21" s="9"/>
      <c r="G21" s="9"/>
      <c r="H21" s="9"/>
      <c r="I21" s="9"/>
      <c r="J21" s="9"/>
      <c r="K21" s="9"/>
      <c r="L21" s="9"/>
      <c r="M21" s="9"/>
      <c r="N21" s="9"/>
      <c r="O21" s="9"/>
      <c r="P21" s="9"/>
      <c r="Q21" s="9"/>
      <c r="R21" s="9"/>
      <c r="S21" s="9"/>
      <c r="T21" s="9"/>
    </row>
    <row r="22" spans="1:20" x14ac:dyDescent="0.2">
      <c r="A22" s="9"/>
      <c r="B22" s="9"/>
      <c r="C22" s="9"/>
      <c r="D22" s="9"/>
      <c r="E22" s="9"/>
      <c r="F22" s="9"/>
      <c r="G22" s="9"/>
      <c r="H22" s="9"/>
      <c r="I22" s="9"/>
      <c r="J22" s="9"/>
      <c r="K22" s="9"/>
      <c r="L22" s="9"/>
      <c r="M22" s="9"/>
      <c r="N22" s="9"/>
      <c r="O22" s="9"/>
      <c r="P22" s="9"/>
      <c r="Q22" s="9"/>
      <c r="R22" s="9"/>
      <c r="S22" s="9"/>
      <c r="T22" s="9"/>
    </row>
  </sheetData>
  <pageMargins left="0.7" right="0.7" top="0.75" bottom="0.75" header="0.3" footer="0.3"/>
  <pageSetup paperSize="9" scale="77" orientation="landscape" r:id="rId1"/>
  <headerFooter>
    <oddHeader>&amp;CPlanning Challenge 2015: 
The Productivity Journey</oddHeader>
    <oddFooter>&amp;LWorkshop 3&amp;CData shown for illustration purposes only&amp;RNovember 2015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2"/>
  <sheetViews>
    <sheetView showGridLines="0" zoomScaleNormal="100" workbookViewId="0">
      <selection activeCell="J34" sqref="J34"/>
    </sheetView>
  </sheetViews>
  <sheetFormatPr baseColWidth="10" defaultColWidth="8.83203125" defaultRowHeight="15" x14ac:dyDescent="0.2"/>
  <cols>
    <col min="1" max="1" width="2.6640625" customWidth="1"/>
    <col min="20" max="20" width="2.6640625" customWidth="1"/>
  </cols>
  <sheetData>
    <row r="1" spans="1:20" x14ac:dyDescent="0.2">
      <c r="A1" s="55"/>
      <c r="B1" s="55"/>
      <c r="C1" s="55"/>
      <c r="D1" s="55"/>
      <c r="E1" s="55"/>
      <c r="F1" s="55"/>
      <c r="G1" s="55"/>
      <c r="H1" s="55"/>
      <c r="I1" s="55"/>
      <c r="J1" s="55"/>
      <c r="K1" s="55"/>
      <c r="L1" s="55"/>
      <c r="M1" s="55"/>
      <c r="N1" s="55"/>
      <c r="O1" s="55"/>
      <c r="P1" s="55"/>
      <c r="Q1" s="55"/>
      <c r="R1" s="55"/>
      <c r="S1" s="55"/>
      <c r="T1" s="55"/>
    </row>
    <row r="2" spans="1:20" x14ac:dyDescent="0.2">
      <c r="A2" s="55"/>
      <c r="B2" s="55"/>
      <c r="C2" s="55"/>
      <c r="D2" s="55"/>
      <c r="E2" s="55"/>
      <c r="F2" s="55"/>
      <c r="G2" s="55"/>
      <c r="H2" s="55"/>
      <c r="I2" s="55"/>
      <c r="J2" s="55"/>
      <c r="K2" s="55"/>
      <c r="L2" s="55"/>
      <c r="M2" s="55"/>
      <c r="N2" s="55"/>
      <c r="O2" s="55"/>
      <c r="P2" s="55"/>
      <c r="Q2" s="55"/>
      <c r="R2" s="55"/>
      <c r="S2" s="55"/>
      <c r="T2" s="55"/>
    </row>
    <row r="3" spans="1:20" x14ac:dyDescent="0.2">
      <c r="A3" s="55"/>
      <c r="B3" s="55"/>
      <c r="C3" s="55"/>
      <c r="D3" s="55"/>
      <c r="E3" s="55"/>
      <c r="F3" s="55"/>
      <c r="G3" s="55"/>
      <c r="H3" s="55"/>
      <c r="I3" s="55"/>
      <c r="J3" s="55"/>
      <c r="K3" s="55"/>
      <c r="L3" s="55"/>
      <c r="M3" s="55"/>
      <c r="N3" s="55"/>
      <c r="O3" s="55"/>
      <c r="P3" s="55"/>
      <c r="Q3" s="55"/>
      <c r="R3" s="55"/>
      <c r="S3" s="55"/>
      <c r="T3" s="55"/>
    </row>
    <row r="4" spans="1:20" x14ac:dyDescent="0.2">
      <c r="A4" s="55"/>
      <c r="B4" s="55"/>
      <c r="C4" s="55"/>
      <c r="D4" s="55"/>
      <c r="E4" s="55"/>
      <c r="F4" s="55"/>
      <c r="G4" s="55"/>
      <c r="H4" s="55"/>
      <c r="I4" s="55"/>
      <c r="J4" s="55"/>
      <c r="K4" s="55"/>
      <c r="L4" s="55"/>
      <c r="M4" s="55"/>
      <c r="N4" s="55"/>
      <c r="O4" s="55"/>
      <c r="P4" s="55"/>
      <c r="Q4" s="55"/>
      <c r="R4" s="55"/>
      <c r="S4" s="55"/>
      <c r="T4" s="55"/>
    </row>
    <row r="5" spans="1:20" x14ac:dyDescent="0.2">
      <c r="A5" s="55"/>
      <c r="B5" s="55"/>
      <c r="C5" s="55"/>
      <c r="D5" s="55"/>
      <c r="E5" s="55"/>
      <c r="F5" s="55"/>
      <c r="G5" s="55"/>
      <c r="H5" s="55"/>
      <c r="I5" s="55"/>
      <c r="J5" s="55"/>
      <c r="K5" s="55"/>
      <c r="L5" s="55"/>
      <c r="M5" s="55"/>
      <c r="N5" s="55"/>
      <c r="O5" s="55"/>
      <c r="P5" s="55"/>
      <c r="Q5" s="55"/>
      <c r="R5" s="55"/>
      <c r="S5" s="55"/>
      <c r="T5" s="55"/>
    </row>
    <row r="6" spans="1:20" x14ac:dyDescent="0.2">
      <c r="A6" s="55"/>
      <c r="B6" s="55"/>
      <c r="C6" s="55"/>
      <c r="D6" s="55"/>
      <c r="E6" s="55"/>
      <c r="F6" s="55"/>
      <c r="G6" s="55"/>
      <c r="H6" s="55"/>
      <c r="I6" s="55"/>
      <c r="J6" s="55"/>
      <c r="K6" s="55"/>
      <c r="L6" s="55"/>
      <c r="M6" s="55"/>
      <c r="N6" s="55"/>
      <c r="O6" s="55"/>
      <c r="P6" s="55"/>
      <c r="Q6" s="55"/>
      <c r="R6" s="55"/>
      <c r="S6" s="55"/>
      <c r="T6" s="55"/>
    </row>
    <row r="7" spans="1:20" x14ac:dyDescent="0.2">
      <c r="A7" s="55"/>
      <c r="B7" s="55"/>
      <c r="C7" s="55"/>
      <c r="D7" s="55"/>
      <c r="E7" s="55"/>
      <c r="F7" s="55"/>
      <c r="G7" s="55"/>
      <c r="H7" s="55"/>
      <c r="I7" s="55"/>
      <c r="J7" s="55"/>
      <c r="K7" s="55"/>
      <c r="L7" s="55"/>
      <c r="M7" s="55"/>
      <c r="N7" s="55"/>
      <c r="O7" s="55"/>
      <c r="P7" s="55"/>
      <c r="Q7" s="55"/>
      <c r="R7" s="55"/>
      <c r="S7" s="55"/>
      <c r="T7" s="55"/>
    </row>
    <row r="8" spans="1:20" x14ac:dyDescent="0.2">
      <c r="A8" s="55"/>
      <c r="B8" s="55"/>
      <c r="C8" s="55"/>
      <c r="D8" s="55"/>
      <c r="E8" s="55"/>
      <c r="F8" s="55"/>
      <c r="G8" s="55"/>
      <c r="H8" s="55"/>
      <c r="I8" s="55"/>
      <c r="J8" s="55"/>
      <c r="K8" s="55"/>
      <c r="L8" s="55"/>
      <c r="M8" s="55"/>
      <c r="N8" s="55"/>
      <c r="O8" s="55"/>
      <c r="P8" s="55"/>
      <c r="Q8" s="55"/>
      <c r="R8" s="55"/>
      <c r="S8" s="55"/>
      <c r="T8" s="55"/>
    </row>
    <row r="9" spans="1:20" x14ac:dyDescent="0.2">
      <c r="A9" s="55"/>
      <c r="B9" s="55"/>
      <c r="C9" s="55"/>
      <c r="D9" s="55"/>
      <c r="E9" s="55"/>
      <c r="F9" s="55"/>
      <c r="G9" s="55"/>
      <c r="H9" s="55"/>
      <c r="I9" s="55"/>
      <c r="J9" s="55"/>
      <c r="K9" s="55"/>
      <c r="L9" s="55"/>
      <c r="M9" s="55"/>
      <c r="N9" s="55"/>
      <c r="O9" s="55"/>
      <c r="P9" s="55"/>
      <c r="Q9" s="55"/>
      <c r="R9" s="55"/>
      <c r="S9" s="55"/>
      <c r="T9" s="55"/>
    </row>
    <row r="10" spans="1:20" x14ac:dyDescent="0.2">
      <c r="A10" s="55"/>
      <c r="B10" s="55"/>
      <c r="C10" s="55"/>
      <c r="D10" s="55"/>
      <c r="E10" s="55"/>
      <c r="F10" s="55"/>
      <c r="G10" s="55"/>
      <c r="H10" s="55"/>
      <c r="I10" s="55"/>
      <c r="J10" s="55"/>
      <c r="K10" s="55"/>
      <c r="L10" s="55"/>
      <c r="M10" s="55"/>
      <c r="N10" s="55"/>
      <c r="O10" s="55"/>
      <c r="P10" s="55"/>
      <c r="Q10" s="55"/>
      <c r="R10" s="55"/>
      <c r="S10" s="55"/>
      <c r="T10" s="55"/>
    </row>
    <row r="11" spans="1:20" x14ac:dyDescent="0.2">
      <c r="A11" s="55"/>
      <c r="B11" s="55"/>
      <c r="C11" s="55"/>
      <c r="D11" s="55"/>
      <c r="E11" s="55"/>
      <c r="F11" s="55"/>
      <c r="G11" s="55"/>
      <c r="H11" s="55"/>
      <c r="I11" s="55"/>
      <c r="J11" s="55"/>
      <c r="K11" s="55"/>
      <c r="L11" s="55"/>
      <c r="M11" s="55"/>
      <c r="N11" s="55"/>
      <c r="O11" s="55"/>
      <c r="P11" s="55"/>
      <c r="Q11" s="55"/>
      <c r="R11" s="55"/>
      <c r="S11" s="55"/>
      <c r="T11" s="55"/>
    </row>
    <row r="12" spans="1:20" x14ac:dyDescent="0.2">
      <c r="A12" s="55"/>
      <c r="B12" s="55"/>
      <c r="C12" s="55"/>
      <c r="D12" s="55"/>
      <c r="E12" s="55"/>
      <c r="F12" s="55"/>
      <c r="G12" s="55"/>
      <c r="H12" s="55"/>
      <c r="I12" s="55"/>
      <c r="J12" s="55"/>
      <c r="K12" s="55"/>
      <c r="L12" s="55"/>
      <c r="M12" s="55"/>
      <c r="N12" s="55"/>
      <c r="O12" s="55"/>
      <c r="P12" s="55"/>
      <c r="Q12" s="55"/>
      <c r="R12" s="55"/>
      <c r="S12" s="55"/>
      <c r="T12" s="55"/>
    </row>
    <row r="13" spans="1:20" x14ac:dyDescent="0.2">
      <c r="A13" s="55"/>
      <c r="B13" s="55"/>
      <c r="C13" s="55"/>
      <c r="D13" s="55"/>
      <c r="E13" s="55"/>
      <c r="F13" s="55"/>
      <c r="G13" s="55"/>
      <c r="H13" s="55"/>
      <c r="I13" s="55"/>
      <c r="J13" s="55"/>
      <c r="K13" s="55"/>
      <c r="L13" s="55"/>
      <c r="M13" s="55"/>
      <c r="N13" s="55"/>
      <c r="O13" s="55"/>
      <c r="P13" s="55"/>
      <c r="Q13" s="55"/>
      <c r="R13" s="55"/>
      <c r="S13" s="55"/>
      <c r="T13" s="55"/>
    </row>
    <row r="14" spans="1:20" x14ac:dyDescent="0.2">
      <c r="A14" s="55"/>
      <c r="B14" s="55"/>
      <c r="C14" s="55"/>
      <c r="D14" s="55"/>
      <c r="E14" s="55"/>
      <c r="F14" s="55"/>
      <c r="G14" s="55"/>
      <c r="H14" s="55"/>
      <c r="I14" s="55"/>
      <c r="J14" s="55"/>
      <c r="K14" s="55"/>
      <c r="L14" s="55"/>
      <c r="M14" s="55"/>
      <c r="N14" s="55"/>
      <c r="O14" s="55"/>
      <c r="P14" s="55"/>
      <c r="Q14" s="55"/>
      <c r="R14" s="55"/>
      <c r="S14" s="55"/>
      <c r="T14" s="55"/>
    </row>
    <row r="15" spans="1:20" x14ac:dyDescent="0.2">
      <c r="A15" s="55"/>
      <c r="B15" s="55"/>
      <c r="C15" s="55"/>
      <c r="D15" s="55"/>
      <c r="E15" s="55"/>
      <c r="F15" s="55"/>
      <c r="G15" s="55"/>
      <c r="H15" s="55"/>
      <c r="I15" s="55"/>
      <c r="J15" s="55"/>
      <c r="K15" s="55"/>
      <c r="L15" s="55"/>
      <c r="M15" s="55"/>
      <c r="N15" s="55"/>
      <c r="O15" s="55"/>
      <c r="P15" s="55"/>
      <c r="Q15" s="55"/>
      <c r="R15" s="55"/>
      <c r="S15" s="55"/>
      <c r="T15" s="55"/>
    </row>
    <row r="16" spans="1:20" x14ac:dyDescent="0.2">
      <c r="A16" s="55"/>
      <c r="B16" s="55"/>
      <c r="C16" s="55"/>
      <c r="D16" s="55"/>
      <c r="E16" s="55"/>
      <c r="F16" s="55"/>
      <c r="G16" s="55"/>
      <c r="H16" s="55"/>
      <c r="I16" s="55"/>
      <c r="J16" s="55"/>
      <c r="K16" s="55"/>
      <c r="L16" s="55"/>
      <c r="M16" s="55"/>
      <c r="N16" s="55"/>
      <c r="O16" s="55"/>
      <c r="P16" s="55"/>
      <c r="Q16" s="55"/>
      <c r="R16" s="55"/>
      <c r="S16" s="55"/>
      <c r="T16" s="55"/>
    </row>
    <row r="17" spans="1:20" x14ac:dyDescent="0.2">
      <c r="A17" s="55"/>
      <c r="B17" s="55"/>
      <c r="C17" s="55"/>
      <c r="D17" s="55"/>
      <c r="E17" s="55"/>
      <c r="F17" s="55"/>
      <c r="G17" s="55"/>
      <c r="H17" s="55"/>
      <c r="I17" s="55"/>
      <c r="J17" s="55"/>
      <c r="K17" s="55"/>
      <c r="L17" s="55"/>
      <c r="M17" s="55"/>
      <c r="N17" s="55"/>
      <c r="O17" s="55"/>
      <c r="P17" s="55"/>
      <c r="Q17" s="55"/>
      <c r="R17" s="55"/>
      <c r="S17" s="55"/>
      <c r="T17" s="55"/>
    </row>
    <row r="18" spans="1:20" x14ac:dyDescent="0.2">
      <c r="A18" s="55"/>
      <c r="B18" s="55"/>
      <c r="C18" s="55"/>
      <c r="D18" s="55"/>
      <c r="E18" s="55"/>
      <c r="F18" s="55"/>
      <c r="G18" s="55"/>
      <c r="H18" s="55"/>
      <c r="I18" s="55"/>
      <c r="J18" s="55"/>
      <c r="K18" s="55"/>
      <c r="L18" s="55"/>
      <c r="M18" s="55"/>
      <c r="N18" s="55"/>
      <c r="O18" s="55"/>
      <c r="P18" s="55"/>
      <c r="Q18" s="55"/>
      <c r="R18" s="55"/>
      <c r="S18" s="55"/>
      <c r="T18" s="55"/>
    </row>
    <row r="19" spans="1:20" x14ac:dyDescent="0.2">
      <c r="A19" s="55"/>
      <c r="B19" s="55"/>
      <c r="C19" s="55"/>
      <c r="D19" s="55"/>
      <c r="E19" s="55"/>
      <c r="F19" s="55"/>
      <c r="G19" s="55"/>
      <c r="H19" s="55"/>
      <c r="I19" s="55"/>
      <c r="J19" s="55"/>
      <c r="K19" s="55"/>
      <c r="L19" s="55"/>
      <c r="M19" s="55"/>
      <c r="N19" s="55"/>
      <c r="O19" s="55"/>
      <c r="P19" s="55"/>
      <c r="Q19" s="55"/>
      <c r="R19" s="55"/>
      <c r="S19" s="55"/>
      <c r="T19" s="55"/>
    </row>
    <row r="20" spans="1:20" x14ac:dyDescent="0.2">
      <c r="A20" s="55"/>
      <c r="B20" s="55"/>
      <c r="C20" s="55"/>
      <c r="D20" s="55"/>
      <c r="E20" s="55"/>
      <c r="F20" s="55"/>
      <c r="G20" s="55"/>
      <c r="H20" s="55"/>
      <c r="I20" s="55"/>
      <c r="J20" s="55"/>
      <c r="K20" s="55"/>
      <c r="L20" s="55"/>
      <c r="M20" s="55"/>
      <c r="N20" s="55"/>
      <c r="O20" s="55"/>
      <c r="P20" s="55"/>
      <c r="Q20" s="55"/>
      <c r="R20" s="55"/>
      <c r="S20" s="55"/>
      <c r="T20" s="55"/>
    </row>
    <row r="21" spans="1:20" x14ac:dyDescent="0.2">
      <c r="A21" s="55"/>
      <c r="B21" s="55"/>
      <c r="C21" s="55"/>
      <c r="D21" s="55"/>
      <c r="E21" s="55"/>
      <c r="F21" s="55"/>
      <c r="G21" s="55"/>
      <c r="H21" s="55"/>
      <c r="I21" s="55"/>
      <c r="J21" s="55"/>
      <c r="K21" s="55"/>
      <c r="L21" s="55"/>
      <c r="M21" s="55"/>
      <c r="N21" s="55"/>
      <c r="O21" s="55"/>
      <c r="P21" s="55"/>
      <c r="Q21" s="55"/>
      <c r="R21" s="55"/>
      <c r="S21" s="55"/>
      <c r="T21" s="55"/>
    </row>
    <row r="22" spans="1:20" x14ac:dyDescent="0.2">
      <c r="A22" s="55"/>
      <c r="B22" s="55"/>
      <c r="C22" s="55"/>
      <c r="D22" s="55"/>
      <c r="E22" s="55"/>
      <c r="F22" s="55"/>
      <c r="G22" s="55"/>
      <c r="H22" s="55"/>
      <c r="I22" s="55"/>
      <c r="J22" s="55"/>
      <c r="K22" s="55"/>
      <c r="L22" s="55"/>
      <c r="M22" s="55"/>
      <c r="N22" s="55"/>
      <c r="O22" s="55"/>
      <c r="P22" s="55"/>
      <c r="Q22" s="55"/>
      <c r="R22" s="55"/>
      <c r="S22" s="55"/>
      <c r="T22" s="55"/>
    </row>
  </sheetData>
  <pageMargins left="0.7" right="0.7" top="0.75" bottom="0.75" header="0.3" footer="0.3"/>
  <pageSetup paperSize="9" scale="7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3"/>
  <sheetViews>
    <sheetView showGridLines="0" zoomScaleNormal="100" workbookViewId="0">
      <selection activeCell="R11" sqref="R11"/>
    </sheetView>
  </sheetViews>
  <sheetFormatPr baseColWidth="10" defaultColWidth="8.83203125" defaultRowHeight="11.25" customHeight="1" x14ac:dyDescent="0.2"/>
  <cols>
    <col min="1" max="1" width="19" bestFit="1" customWidth="1"/>
  </cols>
  <sheetData>
    <row r="1" spans="1:15" ht="11.25" customHeight="1" x14ac:dyDescent="0.2">
      <c r="A1" s="93" t="s">
        <v>48</v>
      </c>
      <c r="B1" s="93"/>
      <c r="C1" s="93"/>
      <c r="D1" s="93"/>
      <c r="E1" s="93"/>
      <c r="F1" s="93"/>
      <c r="G1" s="56"/>
      <c r="O1" s="56"/>
    </row>
    <row r="2" spans="1:15" ht="11.25" customHeight="1" x14ac:dyDescent="0.2">
      <c r="A2" s="93"/>
      <c r="B2" s="93"/>
      <c r="C2" s="93"/>
      <c r="D2" s="93"/>
      <c r="E2" s="93"/>
      <c r="F2" s="93"/>
      <c r="G2" s="56"/>
      <c r="O2" s="56"/>
    </row>
    <row r="3" spans="1:15" ht="11.25" customHeight="1" x14ac:dyDescent="0.2">
      <c r="A3" s="56"/>
      <c r="B3" s="56"/>
      <c r="C3" s="56"/>
      <c r="D3" s="56"/>
      <c r="E3" s="56"/>
      <c r="F3" s="56"/>
      <c r="G3" s="56"/>
      <c r="O3" s="56"/>
    </row>
    <row r="4" spans="1:15" ht="11.25" customHeight="1" x14ac:dyDescent="0.2">
      <c r="A4" s="56"/>
      <c r="B4" s="56"/>
      <c r="C4" s="56"/>
      <c r="D4" s="56"/>
      <c r="E4" s="56"/>
      <c r="F4" s="56"/>
      <c r="G4" s="56"/>
      <c r="O4" s="56"/>
    </row>
    <row r="5" spans="1:15" ht="11.25" customHeight="1" x14ac:dyDescent="0.2">
      <c r="A5" s="23"/>
      <c r="B5" s="23" t="s">
        <v>24</v>
      </c>
      <c r="C5" s="23" t="s">
        <v>25</v>
      </c>
      <c r="D5" s="23" t="s">
        <v>26</v>
      </c>
      <c r="E5" s="23" t="s">
        <v>27</v>
      </c>
      <c r="F5" s="23" t="s">
        <v>28</v>
      </c>
      <c r="G5" s="56"/>
      <c r="H5" s="56"/>
      <c r="I5" s="56"/>
      <c r="J5" s="56"/>
      <c r="K5" s="56"/>
      <c r="L5" s="56"/>
      <c r="M5" s="56"/>
      <c r="N5" s="56"/>
      <c r="O5" s="56"/>
    </row>
    <row r="6" spans="1:15" ht="11.25" customHeight="1" x14ac:dyDescent="0.2">
      <c r="A6" s="23" t="s">
        <v>29</v>
      </c>
      <c r="B6" s="24"/>
      <c r="C6" s="24"/>
      <c r="D6" s="24"/>
      <c r="E6" s="24"/>
      <c r="F6" s="25">
        <v>1</v>
      </c>
      <c r="G6" s="56"/>
      <c r="H6" s="56"/>
      <c r="I6" s="56"/>
      <c r="J6" s="56"/>
      <c r="K6" s="56"/>
      <c r="L6" s="56"/>
      <c r="M6" s="56"/>
      <c r="N6" s="56"/>
      <c r="O6" s="56"/>
    </row>
    <row r="7" spans="1:15" ht="11.25" customHeight="1" x14ac:dyDescent="0.2">
      <c r="A7" s="26" t="s">
        <v>3</v>
      </c>
      <c r="B7" s="25">
        <f>SUM(B6,E6:F6)-D7</f>
        <v>0.94172185430463573</v>
      </c>
      <c r="C7" s="24"/>
      <c r="D7" s="25">
        <f>Data!K21</f>
        <v>5.8278145695364242E-2</v>
      </c>
      <c r="E7" s="24"/>
      <c r="F7" s="24"/>
      <c r="G7" s="56"/>
      <c r="H7" s="56"/>
      <c r="I7" s="56"/>
      <c r="J7" s="56"/>
      <c r="K7" s="56"/>
      <c r="L7" s="56"/>
      <c r="M7" s="56"/>
      <c r="N7" s="56"/>
      <c r="O7" s="56"/>
    </row>
    <row r="8" spans="1:15" ht="11.25" customHeight="1" x14ac:dyDescent="0.2">
      <c r="A8" s="26" t="s">
        <v>4</v>
      </c>
      <c r="B8" s="25">
        <f t="shared" ref="B8:B14" si="0">SUM(B7,E7:F7)-D8</f>
        <v>0.85264900662251653</v>
      </c>
      <c r="C8" s="24"/>
      <c r="D8" s="25">
        <f>Data!K22</f>
        <v>8.9072847682119205E-2</v>
      </c>
      <c r="E8" s="24"/>
      <c r="F8" s="24"/>
      <c r="G8" s="56"/>
      <c r="H8" s="56"/>
      <c r="I8" s="56"/>
      <c r="J8" s="56"/>
      <c r="K8" s="56"/>
      <c r="L8" s="56"/>
      <c r="M8" s="56"/>
      <c r="N8" s="56"/>
      <c r="O8" s="56"/>
    </row>
    <row r="9" spans="1:15" ht="11.25" customHeight="1" x14ac:dyDescent="0.2">
      <c r="A9" s="26" t="s">
        <v>5</v>
      </c>
      <c r="B9" s="25">
        <f t="shared" si="0"/>
        <v>0.73026490066225158</v>
      </c>
      <c r="C9" s="24"/>
      <c r="D9" s="25">
        <f>Data!K23</f>
        <v>0.1223841059602649</v>
      </c>
      <c r="E9" s="24"/>
      <c r="F9" s="24"/>
      <c r="G9" s="56"/>
      <c r="H9" s="56"/>
      <c r="I9" s="56"/>
      <c r="J9" s="56"/>
      <c r="K9" s="56"/>
      <c r="L9" s="56"/>
      <c r="M9" s="56"/>
      <c r="N9" s="56"/>
      <c r="O9" s="56"/>
    </row>
    <row r="10" spans="1:15" ht="11.25" customHeight="1" x14ac:dyDescent="0.2">
      <c r="A10" s="26" t="s">
        <v>6</v>
      </c>
      <c r="B10" s="25">
        <f t="shared" si="0"/>
        <v>0.66110375275938182</v>
      </c>
      <c r="C10" s="24"/>
      <c r="D10" s="25">
        <f>Data!K24</f>
        <v>6.9161147902869757E-2</v>
      </c>
      <c r="E10" s="24"/>
      <c r="F10" s="24"/>
      <c r="G10" s="56"/>
      <c r="H10" s="56"/>
      <c r="I10" s="56"/>
      <c r="J10" s="56"/>
      <c r="K10" s="56"/>
      <c r="L10" s="56"/>
      <c r="M10" s="56"/>
      <c r="N10" s="56"/>
      <c r="O10" s="56"/>
    </row>
    <row r="11" spans="1:15" ht="11.25" customHeight="1" x14ac:dyDescent="0.2">
      <c r="A11" s="26" t="s">
        <v>7</v>
      </c>
      <c r="B11" s="25">
        <f t="shared" si="0"/>
        <v>0.61792494481236193</v>
      </c>
      <c r="C11" s="24"/>
      <c r="D11" s="25">
        <f>Data!K25</f>
        <v>4.3178807947019865E-2</v>
      </c>
      <c r="E11" s="24"/>
      <c r="F11" s="24"/>
      <c r="G11" s="56"/>
      <c r="H11" s="56"/>
      <c r="I11" s="56"/>
      <c r="J11" s="56"/>
      <c r="K11" s="56"/>
      <c r="L11" s="56"/>
      <c r="M11" s="56"/>
      <c r="N11" s="56"/>
      <c r="O11" s="56"/>
    </row>
    <row r="12" spans="1:15" ht="11.25" customHeight="1" x14ac:dyDescent="0.2">
      <c r="A12" s="26" t="s">
        <v>8</v>
      </c>
      <c r="B12" s="25">
        <f t="shared" si="0"/>
        <v>0.56108167770419415</v>
      </c>
      <c r="C12" s="24"/>
      <c r="D12" s="25">
        <f>Data!K26</f>
        <v>5.6843267108167776E-2</v>
      </c>
      <c r="E12" s="24"/>
      <c r="F12" s="24"/>
      <c r="G12" s="56"/>
      <c r="H12" s="56"/>
      <c r="I12" s="56"/>
      <c r="J12" s="56"/>
      <c r="K12" s="56"/>
      <c r="L12" s="56"/>
      <c r="M12" s="56"/>
      <c r="N12" s="56"/>
      <c r="O12" s="56"/>
    </row>
    <row r="13" spans="1:15" ht="11.25" customHeight="1" x14ac:dyDescent="0.2">
      <c r="A13" s="26" t="s">
        <v>10</v>
      </c>
      <c r="B13" s="25">
        <f t="shared" si="0"/>
        <v>0.46805739514348776</v>
      </c>
      <c r="C13" s="24"/>
      <c r="D13" s="25">
        <f>Data!K28</f>
        <v>9.3024282560706398E-2</v>
      </c>
      <c r="E13" s="24"/>
      <c r="F13" s="24"/>
      <c r="G13" s="56"/>
      <c r="H13" s="56"/>
      <c r="I13" s="56"/>
      <c r="J13" s="56"/>
      <c r="K13" s="56"/>
      <c r="L13" s="56"/>
      <c r="M13" s="56"/>
      <c r="N13" s="56"/>
      <c r="O13" s="56"/>
    </row>
    <row r="14" spans="1:15" ht="11.25" customHeight="1" x14ac:dyDescent="0.2">
      <c r="A14" s="26" t="s">
        <v>11</v>
      </c>
      <c r="B14" s="25">
        <f t="shared" si="0"/>
        <v>0.37503311258278138</v>
      </c>
      <c r="C14" s="24"/>
      <c r="D14" s="25">
        <f>Data!K29</f>
        <v>9.3024282560706398E-2</v>
      </c>
      <c r="E14" s="24"/>
      <c r="F14" s="24"/>
      <c r="G14" s="56"/>
      <c r="H14" s="56"/>
      <c r="I14" s="56"/>
      <c r="J14" s="56"/>
      <c r="K14" s="56"/>
      <c r="L14" s="56"/>
      <c r="M14" s="56"/>
      <c r="N14" s="56"/>
      <c r="O14" s="56"/>
    </row>
    <row r="15" spans="1:15" ht="11.25" customHeight="1" x14ac:dyDescent="0.2">
      <c r="A15" s="26" t="s">
        <v>9</v>
      </c>
      <c r="B15" s="24"/>
      <c r="C15" s="25">
        <f>SUM(B14,E14:F14)-D15</f>
        <v>0.37503311258278138</v>
      </c>
      <c r="D15" s="24"/>
      <c r="E15" s="24"/>
      <c r="F15" s="24"/>
      <c r="G15" s="56"/>
      <c r="H15" s="56"/>
      <c r="I15" s="56"/>
      <c r="J15" s="56"/>
      <c r="K15" s="56"/>
      <c r="L15" s="56"/>
      <c r="M15" s="56"/>
      <c r="N15" s="56"/>
      <c r="O15" s="56"/>
    </row>
    <row r="16" spans="1:15" ht="11.25" customHeight="1" x14ac:dyDescent="0.2">
      <c r="A16" s="56"/>
      <c r="B16" s="56"/>
      <c r="C16" s="56"/>
      <c r="D16" s="56"/>
      <c r="E16" s="56"/>
      <c r="F16" s="56"/>
      <c r="G16" s="56"/>
      <c r="H16" s="56"/>
      <c r="I16" s="56"/>
      <c r="J16" s="56"/>
      <c r="K16" s="56"/>
      <c r="L16" s="56"/>
      <c r="M16" s="56"/>
      <c r="N16" s="56"/>
      <c r="O16" s="56"/>
    </row>
    <row r="17" spans="1:15" ht="11.25" customHeight="1" x14ac:dyDescent="0.2">
      <c r="A17" s="95" t="s">
        <v>50</v>
      </c>
      <c r="B17" s="95"/>
      <c r="C17" s="95"/>
      <c r="D17" s="95"/>
      <c r="E17" s="95"/>
      <c r="F17" s="95"/>
      <c r="G17" s="56"/>
      <c r="H17" s="56"/>
      <c r="I17" s="56"/>
      <c r="J17" s="56"/>
      <c r="K17" s="56"/>
      <c r="L17" s="56"/>
      <c r="M17" s="56"/>
      <c r="N17" s="56"/>
      <c r="O17" s="56"/>
    </row>
    <row r="18" spans="1:15" ht="11.25" customHeight="1" x14ac:dyDescent="0.2">
      <c r="A18" s="95"/>
      <c r="B18" s="95"/>
      <c r="C18" s="95"/>
      <c r="D18" s="95"/>
      <c r="E18" s="95"/>
      <c r="F18" s="95"/>
      <c r="G18" s="56"/>
      <c r="H18" s="56"/>
      <c r="I18" s="56"/>
      <c r="J18" s="56"/>
      <c r="K18" s="56"/>
      <c r="L18" s="56"/>
      <c r="M18" s="56"/>
      <c r="N18" s="56"/>
      <c r="O18" s="56"/>
    </row>
    <row r="19" spans="1:15" ht="11.25" customHeight="1" x14ac:dyDescent="0.2">
      <c r="A19" s="56"/>
      <c r="B19" s="56"/>
      <c r="C19" s="56"/>
      <c r="D19" s="56"/>
      <c r="E19" s="56"/>
      <c r="F19" s="56"/>
      <c r="G19" s="56"/>
      <c r="H19" s="56"/>
      <c r="I19" s="56"/>
      <c r="J19" s="56"/>
      <c r="K19" s="56"/>
      <c r="L19" s="56"/>
      <c r="M19" s="56"/>
      <c r="N19" s="56"/>
      <c r="O19" s="56"/>
    </row>
    <row r="20" spans="1:15" ht="11.25" customHeight="1" x14ac:dyDescent="0.2">
      <c r="A20" s="94" t="s">
        <v>49</v>
      </c>
      <c r="B20" s="94"/>
      <c r="C20" s="94"/>
      <c r="D20" s="94"/>
      <c r="E20" s="94"/>
      <c r="F20" s="94"/>
      <c r="G20" s="57"/>
      <c r="H20" s="57"/>
      <c r="I20" s="57"/>
      <c r="J20" s="57"/>
      <c r="K20" s="57"/>
      <c r="L20" s="57"/>
      <c r="M20" s="57"/>
      <c r="N20" s="57"/>
      <c r="O20" s="57"/>
    </row>
    <row r="21" spans="1:15" ht="11.25" customHeight="1" x14ac:dyDescent="0.2">
      <c r="A21" s="94"/>
      <c r="B21" s="94"/>
      <c r="C21" s="94"/>
      <c r="D21" s="94"/>
      <c r="E21" s="94"/>
      <c r="F21" s="94"/>
      <c r="G21" s="57"/>
      <c r="H21" s="57"/>
      <c r="I21" s="57"/>
      <c r="J21" s="57"/>
      <c r="K21" s="57"/>
      <c r="L21" s="57"/>
      <c r="M21" s="57"/>
      <c r="N21" s="57"/>
      <c r="O21" s="57"/>
    </row>
    <row r="22" spans="1:15" ht="11.25" customHeight="1" x14ac:dyDescent="0.2">
      <c r="A22" s="57"/>
      <c r="B22" s="57"/>
      <c r="C22" s="57"/>
      <c r="D22" s="57"/>
      <c r="E22" s="57"/>
      <c r="F22" s="57"/>
      <c r="G22" s="57"/>
      <c r="H22" s="57"/>
      <c r="I22" s="57"/>
      <c r="J22" s="57"/>
      <c r="K22" s="57"/>
      <c r="L22" s="57"/>
      <c r="M22" s="57"/>
      <c r="N22" s="57"/>
      <c r="O22" s="57"/>
    </row>
    <row r="23" spans="1:15" ht="11.25" customHeight="1" x14ac:dyDescent="0.2">
      <c r="A23" s="57"/>
      <c r="B23" s="57"/>
      <c r="C23" s="57"/>
      <c r="D23" s="57"/>
      <c r="E23" s="57"/>
      <c r="F23" s="57"/>
      <c r="G23" s="57"/>
      <c r="H23" s="57"/>
      <c r="I23" s="57"/>
      <c r="J23" s="57"/>
      <c r="K23" s="57"/>
      <c r="L23" s="57"/>
      <c r="M23" s="57"/>
      <c r="N23" s="57"/>
      <c r="O23" s="57"/>
    </row>
    <row r="24" spans="1:15" ht="11.25" customHeight="1" x14ac:dyDescent="0.2">
      <c r="A24" s="23"/>
      <c r="B24" s="23" t="s">
        <v>24</v>
      </c>
      <c r="C24" s="23" t="s">
        <v>25</v>
      </c>
      <c r="D24" s="23" t="s">
        <v>26</v>
      </c>
      <c r="E24" s="23" t="s">
        <v>27</v>
      </c>
      <c r="F24" s="23" t="s">
        <v>28</v>
      </c>
      <c r="G24" s="57"/>
      <c r="H24" s="57"/>
      <c r="I24" s="57"/>
      <c r="J24" s="57"/>
      <c r="K24" s="57"/>
      <c r="L24" s="57"/>
      <c r="M24" s="57"/>
      <c r="N24" s="57"/>
      <c r="O24" s="57"/>
    </row>
    <row r="25" spans="1:15" ht="11.25" customHeight="1" x14ac:dyDescent="0.2">
      <c r="A25" s="23" t="s">
        <v>29</v>
      </c>
      <c r="B25" s="24"/>
      <c r="C25" s="24"/>
      <c r="D25" s="24"/>
      <c r="E25" s="24"/>
      <c r="F25" s="25">
        <v>1</v>
      </c>
      <c r="G25" s="57"/>
      <c r="H25" s="57"/>
      <c r="I25" s="57"/>
      <c r="J25" s="57"/>
      <c r="K25" s="57"/>
      <c r="L25" s="57"/>
      <c r="M25" s="57"/>
      <c r="N25" s="57"/>
      <c r="O25" s="57"/>
    </row>
    <row r="26" spans="1:15" ht="11.25" customHeight="1" x14ac:dyDescent="0.2">
      <c r="A26" s="26" t="s">
        <v>3</v>
      </c>
      <c r="B26" s="25">
        <f>SUM(B25,E25:F25)-D26</f>
        <v>0.94172185430463573</v>
      </c>
      <c r="C26" s="24"/>
      <c r="D26" s="25">
        <f t="shared" ref="D26:D33" si="1">D7</f>
        <v>5.8278145695364242E-2</v>
      </c>
      <c r="E26" s="24"/>
      <c r="F26" s="24"/>
      <c r="G26" s="57"/>
      <c r="H26" s="57"/>
      <c r="I26" s="57"/>
      <c r="J26" s="57"/>
      <c r="K26" s="57"/>
      <c r="L26" s="57"/>
      <c r="M26" s="57"/>
      <c r="N26" s="57"/>
      <c r="O26" s="57"/>
    </row>
    <row r="27" spans="1:15" ht="11.25" customHeight="1" x14ac:dyDescent="0.2">
      <c r="A27" s="26" t="s">
        <v>4</v>
      </c>
      <c r="B27" s="25">
        <f t="shared" ref="B27:B33" si="2">SUM(B26,E26:F26)-D27</f>
        <v>0.85264900662251653</v>
      </c>
      <c r="C27" s="24"/>
      <c r="D27" s="25">
        <f t="shared" si="1"/>
        <v>8.9072847682119205E-2</v>
      </c>
      <c r="E27" s="24"/>
      <c r="F27" s="24"/>
      <c r="G27" s="57"/>
      <c r="H27" s="57"/>
      <c r="I27" s="57"/>
      <c r="J27" s="57"/>
      <c r="K27" s="57"/>
      <c r="L27" s="57"/>
      <c r="M27" s="57"/>
      <c r="N27" s="57"/>
      <c r="O27" s="57"/>
    </row>
    <row r="28" spans="1:15" ht="11.25" customHeight="1" x14ac:dyDescent="0.2">
      <c r="A28" s="26" t="s">
        <v>5</v>
      </c>
      <c r="B28" s="25">
        <f t="shared" si="2"/>
        <v>0.73026490066225158</v>
      </c>
      <c r="C28" s="24"/>
      <c r="D28" s="25">
        <f t="shared" si="1"/>
        <v>0.1223841059602649</v>
      </c>
      <c r="E28" s="24"/>
      <c r="F28" s="24"/>
      <c r="G28" s="57"/>
      <c r="H28" s="57"/>
      <c r="I28" s="57"/>
      <c r="J28" s="57"/>
      <c r="K28" s="57"/>
      <c r="L28" s="57"/>
      <c r="M28" s="57"/>
      <c r="N28" s="57"/>
      <c r="O28" s="57"/>
    </row>
    <row r="29" spans="1:15" ht="11.25" customHeight="1" x14ac:dyDescent="0.2">
      <c r="A29" s="26" t="s">
        <v>6</v>
      </c>
      <c r="B29" s="25">
        <f t="shared" si="2"/>
        <v>0.66110375275938182</v>
      </c>
      <c r="C29" s="24"/>
      <c r="D29" s="25">
        <f t="shared" si="1"/>
        <v>6.9161147902869757E-2</v>
      </c>
      <c r="E29" s="24"/>
      <c r="F29" s="24"/>
      <c r="G29" s="57"/>
      <c r="H29" s="57"/>
      <c r="I29" s="57"/>
      <c r="J29" s="57"/>
      <c r="K29" s="57"/>
      <c r="L29" s="57"/>
      <c r="M29" s="57"/>
      <c r="N29" s="57"/>
      <c r="O29" s="57"/>
    </row>
    <row r="30" spans="1:15" ht="11.25" customHeight="1" x14ac:dyDescent="0.2">
      <c r="A30" s="26" t="s">
        <v>7</v>
      </c>
      <c r="B30" s="25">
        <f t="shared" si="2"/>
        <v>0.61792494481236193</v>
      </c>
      <c r="C30" s="24"/>
      <c r="D30" s="25">
        <f t="shared" si="1"/>
        <v>4.3178807947019865E-2</v>
      </c>
      <c r="E30" s="24"/>
      <c r="F30" s="24"/>
      <c r="G30" s="57"/>
      <c r="H30" s="57"/>
      <c r="I30" s="57"/>
      <c r="J30" s="57"/>
      <c r="K30" s="57"/>
      <c r="L30" s="57"/>
      <c r="M30" s="57"/>
      <c r="N30" s="57"/>
      <c r="O30" s="57"/>
    </row>
    <row r="31" spans="1:15" ht="11.25" customHeight="1" x14ac:dyDescent="0.2">
      <c r="A31" s="26" t="s">
        <v>8</v>
      </c>
      <c r="B31" s="25">
        <f t="shared" si="2"/>
        <v>0.56108167770419415</v>
      </c>
      <c r="C31" s="24"/>
      <c r="D31" s="25">
        <f t="shared" si="1"/>
        <v>5.6843267108167776E-2</v>
      </c>
      <c r="E31" s="24"/>
      <c r="F31" s="24"/>
      <c r="G31" s="57"/>
      <c r="H31" s="57"/>
      <c r="I31" s="57"/>
      <c r="J31" s="57"/>
      <c r="K31" s="57"/>
      <c r="L31" s="57"/>
      <c r="M31" s="57"/>
      <c r="N31" s="57"/>
      <c r="O31" s="57"/>
    </row>
    <row r="32" spans="1:15" ht="11.25" customHeight="1" x14ac:dyDescent="0.2">
      <c r="A32" s="26" t="s">
        <v>10</v>
      </c>
      <c r="B32" s="25">
        <f t="shared" si="2"/>
        <v>0.46805739514348776</v>
      </c>
      <c r="C32" s="24"/>
      <c r="D32" s="25">
        <f t="shared" si="1"/>
        <v>9.3024282560706398E-2</v>
      </c>
      <c r="E32" s="24"/>
      <c r="F32" s="24"/>
      <c r="G32" s="57"/>
      <c r="H32" s="57"/>
      <c r="I32" s="57"/>
      <c r="J32" s="57"/>
      <c r="K32" s="57"/>
      <c r="L32" s="57"/>
      <c r="M32" s="57"/>
      <c r="N32" s="57"/>
      <c r="O32" s="57"/>
    </row>
    <row r="33" spans="1:15" ht="11.25" customHeight="1" x14ac:dyDescent="0.2">
      <c r="A33" s="26" t="s">
        <v>11</v>
      </c>
      <c r="B33" s="25">
        <f t="shared" si="2"/>
        <v>0.37503311258278138</v>
      </c>
      <c r="C33" s="24"/>
      <c r="D33" s="25">
        <f t="shared" si="1"/>
        <v>9.3024282560706398E-2</v>
      </c>
      <c r="E33" s="24"/>
      <c r="F33" s="24"/>
      <c r="G33" s="57"/>
      <c r="H33" s="57"/>
      <c r="I33" s="57"/>
      <c r="J33" s="57"/>
      <c r="K33" s="57"/>
      <c r="L33" s="57"/>
      <c r="M33" s="57"/>
      <c r="N33" s="57"/>
      <c r="O33" s="57"/>
    </row>
    <row r="34" spans="1:15" ht="11.25" customHeight="1" x14ac:dyDescent="0.2">
      <c r="A34" s="26" t="s">
        <v>9</v>
      </c>
      <c r="B34" s="24"/>
      <c r="C34" s="25">
        <f>SUM(B33,E33:F33)-D34</f>
        <v>0.37503311258278138</v>
      </c>
      <c r="D34" s="24"/>
      <c r="E34" s="24"/>
      <c r="F34" s="24"/>
      <c r="G34" s="57"/>
      <c r="H34" s="57"/>
      <c r="I34" s="57"/>
      <c r="J34" s="57"/>
      <c r="K34" s="57"/>
      <c r="L34" s="57"/>
      <c r="M34" s="57"/>
      <c r="N34" s="57"/>
      <c r="O34" s="57"/>
    </row>
    <row r="35" spans="1:15" ht="11.25" customHeight="1" x14ac:dyDescent="0.2">
      <c r="A35" s="26" t="s">
        <v>30</v>
      </c>
      <c r="B35" s="25">
        <f>SUM(C34,E34:F34)-D35</f>
        <v>0.37503311258278138</v>
      </c>
      <c r="C35" s="25"/>
      <c r="D35" s="25"/>
      <c r="E35" s="48">
        <v>0.25</v>
      </c>
      <c r="F35" s="25"/>
      <c r="G35" s="57"/>
      <c r="H35" s="57"/>
      <c r="I35" s="57"/>
      <c r="J35" s="57"/>
      <c r="K35" s="57"/>
      <c r="L35" s="57"/>
      <c r="M35" s="57"/>
      <c r="N35" s="57"/>
      <c r="O35" s="57"/>
    </row>
    <row r="36" spans="1:15" ht="11.25" customHeight="1" x14ac:dyDescent="0.2">
      <c r="A36" s="26" t="s">
        <v>31</v>
      </c>
      <c r="B36" s="25">
        <f t="shared" ref="B36:B38" si="3">SUM(B35,E35:F35)-D36</f>
        <v>0.61503311258278137</v>
      </c>
      <c r="C36" s="25"/>
      <c r="D36" s="48">
        <v>0.01</v>
      </c>
      <c r="E36" s="25"/>
      <c r="F36" s="25"/>
      <c r="G36" s="57"/>
      <c r="H36" s="57"/>
      <c r="I36" s="57"/>
      <c r="J36" s="57"/>
      <c r="K36" s="57"/>
      <c r="L36" s="57"/>
      <c r="M36" s="57"/>
      <c r="N36" s="57"/>
      <c r="O36" s="57"/>
    </row>
    <row r="37" spans="1:15" ht="11.25" customHeight="1" x14ac:dyDescent="0.2">
      <c r="A37" s="26" t="s">
        <v>33</v>
      </c>
      <c r="B37" s="25">
        <f t="shared" si="3"/>
        <v>0.51503311258278139</v>
      </c>
      <c r="C37" s="25"/>
      <c r="D37" s="48">
        <v>0.1</v>
      </c>
      <c r="E37" s="25"/>
      <c r="F37" s="25"/>
      <c r="G37" s="57"/>
      <c r="H37" s="57"/>
      <c r="I37" s="57"/>
      <c r="J37" s="57"/>
      <c r="K37" s="57"/>
      <c r="L37" s="57"/>
      <c r="M37" s="57"/>
      <c r="N37" s="57"/>
      <c r="O37" s="57"/>
    </row>
    <row r="38" spans="1:15" ht="11.25" customHeight="1" x14ac:dyDescent="0.2">
      <c r="A38" s="26" t="s">
        <v>32</v>
      </c>
      <c r="B38" s="25">
        <f t="shared" si="3"/>
        <v>0.41503311258278142</v>
      </c>
      <c r="C38" s="25"/>
      <c r="D38" s="48">
        <v>0.1</v>
      </c>
      <c r="E38" s="25"/>
      <c r="F38" s="25"/>
      <c r="G38" s="57"/>
      <c r="H38" s="57"/>
      <c r="I38" s="57"/>
      <c r="J38" s="57"/>
      <c r="K38" s="57"/>
      <c r="L38" s="57"/>
      <c r="M38" s="57"/>
      <c r="N38" s="57"/>
      <c r="O38" s="57"/>
    </row>
    <row r="39" spans="1:15" ht="11.25" customHeight="1" x14ac:dyDescent="0.2">
      <c r="A39" s="26" t="s">
        <v>34</v>
      </c>
      <c r="B39" s="27"/>
      <c r="C39" s="25">
        <f>SUM(B38,E38:F38)-D39</f>
        <v>0.41503311258278142</v>
      </c>
      <c r="D39" s="27"/>
      <c r="E39" s="27"/>
      <c r="F39" s="27"/>
      <c r="G39" s="57"/>
      <c r="H39" s="57"/>
      <c r="I39" s="57"/>
      <c r="J39" s="57"/>
      <c r="K39" s="57"/>
      <c r="L39" s="57"/>
      <c r="M39" s="57"/>
      <c r="N39" s="57"/>
      <c r="O39" s="57"/>
    </row>
    <row r="40" spans="1:15" ht="11.25" customHeight="1" x14ac:dyDescent="0.2">
      <c r="A40" s="57"/>
      <c r="B40" s="57"/>
      <c r="C40" s="57"/>
      <c r="D40" s="57"/>
      <c r="E40" s="57"/>
      <c r="F40" s="57"/>
      <c r="G40" s="57"/>
      <c r="H40" s="57"/>
      <c r="I40" s="57"/>
      <c r="J40" s="57"/>
      <c r="K40" s="57"/>
      <c r="L40" s="57"/>
      <c r="M40" s="57"/>
      <c r="N40" s="57"/>
      <c r="O40" s="57"/>
    </row>
    <row r="41" spans="1:15" ht="11.25" customHeight="1" x14ac:dyDescent="0.2">
      <c r="A41" s="96" t="s">
        <v>51</v>
      </c>
      <c r="B41" s="96"/>
      <c r="C41" s="96"/>
      <c r="D41" s="96"/>
      <c r="E41" s="96"/>
      <c r="F41" s="96"/>
      <c r="G41" s="57"/>
      <c r="H41" s="57"/>
      <c r="I41" s="57"/>
      <c r="J41" s="57"/>
      <c r="K41" s="57"/>
      <c r="L41" s="57"/>
      <c r="M41" s="57"/>
      <c r="N41" s="57"/>
      <c r="O41" s="57"/>
    </row>
    <row r="42" spans="1:15" ht="11.25" customHeight="1" x14ac:dyDescent="0.2">
      <c r="A42" s="96"/>
      <c r="B42" s="96"/>
      <c r="C42" s="96"/>
      <c r="D42" s="96"/>
      <c r="E42" s="96"/>
      <c r="F42" s="96"/>
      <c r="G42" s="57"/>
      <c r="H42" s="57"/>
      <c r="I42" s="57"/>
      <c r="J42" s="57"/>
      <c r="K42" s="57"/>
      <c r="L42" s="57"/>
      <c r="M42" s="57"/>
      <c r="N42" s="57"/>
      <c r="O42" s="57"/>
    </row>
    <row r="43" spans="1:15" ht="11.25" customHeight="1" x14ac:dyDescent="0.2">
      <c r="A43" s="57"/>
      <c r="B43" s="57"/>
      <c r="C43" s="57"/>
      <c r="D43" s="57"/>
      <c r="E43" s="57"/>
      <c r="F43" s="57"/>
      <c r="G43" s="57"/>
      <c r="H43" s="57"/>
      <c r="I43" s="57"/>
      <c r="J43" s="57"/>
      <c r="K43" s="57"/>
      <c r="L43" s="57"/>
      <c r="M43" s="57"/>
      <c r="N43" s="57"/>
      <c r="O43" s="57"/>
    </row>
  </sheetData>
  <mergeCells count="4">
    <mergeCell ref="A1:F2"/>
    <mergeCell ref="A20:F21"/>
    <mergeCell ref="A17:F18"/>
    <mergeCell ref="A41:F42"/>
  </mergeCells>
  <pageMargins left="0.7" right="0.7" top="0.75" bottom="0.75" header="0.3" footer="0.3"/>
  <pageSetup paperSize="9" scale="8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2"/>
  <sheetViews>
    <sheetView showGridLines="0" topLeftCell="A7" workbookViewId="0">
      <selection activeCell="B5" sqref="B5"/>
    </sheetView>
  </sheetViews>
  <sheetFormatPr baseColWidth="10" defaultColWidth="9.1640625" defaultRowHeight="15" x14ac:dyDescent="0.2"/>
  <cols>
    <col min="1" max="1" width="30.6640625" style="29" customWidth="1"/>
    <col min="2" max="3" width="14.33203125" style="29" bestFit="1" customWidth="1"/>
    <col min="4" max="4" width="15.1640625" style="29" bestFit="1" customWidth="1"/>
    <col min="5" max="16384" width="9.1640625" style="29"/>
  </cols>
  <sheetData>
    <row r="1" spans="1:7" x14ac:dyDescent="0.2">
      <c r="A1" s="98" t="s">
        <v>55</v>
      </c>
      <c r="B1" s="98"/>
      <c r="C1" s="98"/>
    </row>
    <row r="2" spans="1:7" x14ac:dyDescent="0.2">
      <c r="A2" s="98"/>
      <c r="B2" s="98"/>
      <c r="C2" s="98"/>
    </row>
    <row r="4" spans="1:7" x14ac:dyDescent="0.2">
      <c r="A4" s="29" t="s">
        <v>35</v>
      </c>
      <c r="B4" s="28">
        <v>18500</v>
      </c>
      <c r="C4" s="97" t="s">
        <v>44</v>
      </c>
      <c r="D4" s="97"/>
      <c r="E4" s="97"/>
      <c r="F4" s="97"/>
      <c r="G4" s="97"/>
    </row>
    <row r="5" spans="1:7" x14ac:dyDescent="0.2">
      <c r="A5" s="29" t="s">
        <v>36</v>
      </c>
      <c r="B5" s="30">
        <v>0.22</v>
      </c>
      <c r="C5" s="97" t="s">
        <v>45</v>
      </c>
      <c r="D5" s="97"/>
      <c r="E5" s="97"/>
      <c r="F5" s="97"/>
      <c r="G5" s="97"/>
    </row>
    <row r="6" spans="1:7" x14ac:dyDescent="0.2">
      <c r="A6" s="29" t="s">
        <v>37</v>
      </c>
      <c r="B6" s="31">
        <f>B4+(B4*B5)</f>
        <v>22570</v>
      </c>
    </row>
    <row r="8" spans="1:7" x14ac:dyDescent="0.2">
      <c r="A8" s="29" t="s">
        <v>0</v>
      </c>
      <c r="B8" s="32">
        <f>Data!K2</f>
        <v>302</v>
      </c>
      <c r="C8" s="97" t="s">
        <v>43</v>
      </c>
      <c r="D8" s="97"/>
      <c r="E8" s="97"/>
      <c r="F8" s="97"/>
      <c r="G8" s="97"/>
    </row>
    <row r="9" spans="1:7" x14ac:dyDescent="0.2">
      <c r="A9" s="29" t="s">
        <v>38</v>
      </c>
      <c r="B9" s="31">
        <f>B6*B8</f>
        <v>6816140</v>
      </c>
    </row>
    <row r="11" spans="1:7" x14ac:dyDescent="0.2">
      <c r="A11" s="35" t="s">
        <v>39</v>
      </c>
      <c r="B11" s="35" t="s">
        <v>40</v>
      </c>
      <c r="C11" s="35" t="s">
        <v>41</v>
      </c>
      <c r="D11" s="35" t="s">
        <v>42</v>
      </c>
    </row>
    <row r="12" spans="1:7" x14ac:dyDescent="0.2">
      <c r="A12" s="36" t="s">
        <v>3</v>
      </c>
      <c r="B12" s="37">
        <f>Data!K21</f>
        <v>5.8278145695364242E-2</v>
      </c>
      <c r="C12" s="38">
        <f>$B$9*B12</f>
        <v>397232</v>
      </c>
      <c r="D12" s="39">
        <f>C12/52</f>
        <v>7639.0769230769229</v>
      </c>
    </row>
    <row r="13" spans="1:7" x14ac:dyDescent="0.2">
      <c r="A13" s="64" t="s">
        <v>4</v>
      </c>
      <c r="B13" s="65">
        <f>Data!K22</f>
        <v>8.9072847682119205E-2</v>
      </c>
      <c r="C13" s="66">
        <f t="shared" ref="C13:C20" si="0">$B$9*B13</f>
        <v>607133</v>
      </c>
      <c r="D13" s="67">
        <f t="shared" ref="D13:D22" si="1">C13/52</f>
        <v>11675.634615384615</v>
      </c>
    </row>
    <row r="14" spans="1:7" x14ac:dyDescent="0.2">
      <c r="A14" s="68" t="s">
        <v>5</v>
      </c>
      <c r="B14" s="65">
        <f>Data!K23</f>
        <v>0.1223841059602649</v>
      </c>
      <c r="C14" s="66">
        <f t="shared" si="0"/>
        <v>834187.2</v>
      </c>
      <c r="D14" s="67">
        <f t="shared" si="1"/>
        <v>16042.061538461538</v>
      </c>
    </row>
    <row r="15" spans="1:7" x14ac:dyDescent="0.2">
      <c r="A15" s="68" t="s">
        <v>6</v>
      </c>
      <c r="B15" s="65">
        <f>Data!K24</f>
        <v>6.9161147902869757E-2</v>
      </c>
      <c r="C15" s="66">
        <f t="shared" si="0"/>
        <v>471412.06666666665</v>
      </c>
      <c r="D15" s="67">
        <f t="shared" si="1"/>
        <v>9065.6166666666668</v>
      </c>
    </row>
    <row r="16" spans="1:7" x14ac:dyDescent="0.2">
      <c r="A16" s="68" t="s">
        <v>7</v>
      </c>
      <c r="B16" s="65">
        <f>Data!K25</f>
        <v>4.3178807947019865E-2</v>
      </c>
      <c r="C16" s="66">
        <f t="shared" si="0"/>
        <v>294312.8</v>
      </c>
      <c r="D16" s="67">
        <f t="shared" si="1"/>
        <v>5659.8615384615387</v>
      </c>
    </row>
    <row r="17" spans="1:4" x14ac:dyDescent="0.2">
      <c r="A17" s="68" t="s">
        <v>8</v>
      </c>
      <c r="B17" s="65">
        <f>Data!K26</f>
        <v>5.6843267108167776E-2</v>
      </c>
      <c r="C17" s="66">
        <f t="shared" si="0"/>
        <v>387451.66666666669</v>
      </c>
      <c r="D17" s="67">
        <f t="shared" si="1"/>
        <v>7450.9935897435898</v>
      </c>
    </row>
    <row r="18" spans="1:4" x14ac:dyDescent="0.2">
      <c r="A18" s="68" t="s">
        <v>9</v>
      </c>
      <c r="B18" s="65">
        <f>Data!K27</f>
        <v>0.37503311258278144</v>
      </c>
      <c r="C18" s="66">
        <f t="shared" si="0"/>
        <v>2556278.1999999997</v>
      </c>
      <c r="D18" s="67">
        <f t="shared" si="1"/>
        <v>49159.196153846147</v>
      </c>
    </row>
    <row r="19" spans="1:4" x14ac:dyDescent="0.2">
      <c r="A19" s="68" t="s">
        <v>10</v>
      </c>
      <c r="B19" s="65">
        <f>Data!K28</f>
        <v>9.3024282560706398E-2</v>
      </c>
      <c r="C19" s="66">
        <f t="shared" si="0"/>
        <v>634066.53333333333</v>
      </c>
      <c r="D19" s="67">
        <f t="shared" si="1"/>
        <v>12193.58717948718</v>
      </c>
    </row>
    <row r="20" spans="1:4" x14ac:dyDescent="0.2">
      <c r="A20" s="40" t="s">
        <v>11</v>
      </c>
      <c r="B20" s="41">
        <f>Data!K29</f>
        <v>9.3024282560706398E-2</v>
      </c>
      <c r="C20" s="42">
        <f t="shared" si="0"/>
        <v>634066.53333333333</v>
      </c>
      <c r="D20" s="43">
        <f t="shared" si="1"/>
        <v>12193.58717948718</v>
      </c>
    </row>
    <row r="21" spans="1:4" ht="16" thickBot="1" x14ac:dyDescent="0.25">
      <c r="B21" s="33"/>
      <c r="C21" s="34"/>
      <c r="D21" s="31"/>
    </row>
    <row r="22" spans="1:4" ht="16" thickBot="1" x14ac:dyDescent="0.25">
      <c r="A22" s="44" t="s">
        <v>22</v>
      </c>
      <c r="B22" s="45">
        <f>SUM(B12:B20)</f>
        <v>1</v>
      </c>
      <c r="C22" s="46">
        <f>SUM(C12:C20)</f>
        <v>6816139.9999999991</v>
      </c>
      <c r="D22" s="47">
        <f t="shared" si="1"/>
        <v>131079.61538461538</v>
      </c>
    </row>
    <row r="24" spans="1:4" x14ac:dyDescent="0.2">
      <c r="A24" s="49" t="s">
        <v>46</v>
      </c>
      <c r="C24" s="50">
        <f>C22/100</f>
        <v>68161.399999999994</v>
      </c>
      <c r="D24" s="31"/>
    </row>
    <row r="25" spans="1:4" x14ac:dyDescent="0.2">
      <c r="A25" s="49" t="s">
        <v>47</v>
      </c>
      <c r="C25" s="50">
        <f>C24/10</f>
        <v>6816.1399999999994</v>
      </c>
    </row>
    <row r="28" spans="1:4" x14ac:dyDescent="0.2">
      <c r="A28" s="49" t="s">
        <v>9</v>
      </c>
      <c r="B28" s="61">
        <f>SUM(B18:B20)</f>
        <v>0.56108167770419426</v>
      </c>
      <c r="C28" s="62">
        <f>SUM(C18:C20)</f>
        <v>3824411.2666666661</v>
      </c>
      <c r="D28" s="62">
        <f>SUM(D18:D20)</f>
        <v>73546.370512820504</v>
      </c>
    </row>
    <row r="29" spans="1:4" x14ac:dyDescent="0.2">
      <c r="A29" s="63" t="s">
        <v>52</v>
      </c>
      <c r="B29" s="61">
        <f>SUM(B12:B13)</f>
        <v>0.14735099337748345</v>
      </c>
      <c r="C29" s="62">
        <f>SUM(C12:C13)</f>
        <v>1004365</v>
      </c>
      <c r="D29" s="62">
        <f>SUM(D12:D13)</f>
        <v>19314.711538461539</v>
      </c>
    </row>
    <row r="30" spans="1:4" x14ac:dyDescent="0.2">
      <c r="A30" s="63" t="s">
        <v>53</v>
      </c>
      <c r="B30" s="61">
        <f>SUM(B14:B15,B17)</f>
        <v>0.24838852097130243</v>
      </c>
      <c r="C30" s="62">
        <f>SUM(C14:C15,C17)</f>
        <v>1693050.9333333333</v>
      </c>
      <c r="D30" s="62">
        <f>SUM(D14:D15,D17)</f>
        <v>32558.671794871796</v>
      </c>
    </row>
    <row r="31" spans="1:4" x14ac:dyDescent="0.2">
      <c r="A31" s="63" t="s">
        <v>54</v>
      </c>
      <c r="B31" s="61">
        <f>B16</f>
        <v>4.3178807947019865E-2</v>
      </c>
      <c r="C31" s="62">
        <f>C16</f>
        <v>294312.8</v>
      </c>
      <c r="D31" s="62">
        <f>D16</f>
        <v>5659.8615384615387</v>
      </c>
    </row>
    <row r="32" spans="1:4" x14ac:dyDescent="0.2">
      <c r="A32" s="58" t="s">
        <v>22</v>
      </c>
      <c r="B32" s="59">
        <f>SUM(B28:B31)</f>
        <v>1</v>
      </c>
      <c r="C32" s="60">
        <f>SUM(C28:C31)</f>
        <v>6816139.9999999991</v>
      </c>
      <c r="D32" s="60">
        <f>SUM(D28:D31)</f>
        <v>131079.61538461538</v>
      </c>
    </row>
  </sheetData>
  <mergeCells count="4">
    <mergeCell ref="C8:G8"/>
    <mergeCell ref="C4:G4"/>
    <mergeCell ref="C5:G5"/>
    <mergeCell ref="A1:C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2"/>
  <sheetViews>
    <sheetView showGridLines="0" zoomScaleNormal="100" zoomScaleSheetLayoutView="80" workbookViewId="0"/>
  </sheetViews>
  <sheetFormatPr baseColWidth="10" defaultColWidth="8.83203125" defaultRowHeight="15" x14ac:dyDescent="0.2"/>
  <cols>
    <col min="1" max="1" width="4.6640625" customWidth="1"/>
    <col min="17" max="17" width="9" customWidth="1"/>
  </cols>
  <sheetData>
    <row r="1" spans="1:17" x14ac:dyDescent="0.2">
      <c r="A1" s="83"/>
      <c r="B1" s="83"/>
      <c r="C1" s="83"/>
      <c r="D1" s="83"/>
      <c r="E1" s="83"/>
      <c r="F1" s="83"/>
      <c r="G1" s="83"/>
      <c r="H1" s="83"/>
      <c r="I1" s="83"/>
      <c r="J1" s="83"/>
      <c r="K1" s="83"/>
      <c r="L1" s="83"/>
      <c r="M1" s="83"/>
      <c r="N1" s="83"/>
      <c r="O1" s="83"/>
      <c r="P1" s="83"/>
      <c r="Q1" s="83"/>
    </row>
    <row r="2" spans="1:17" x14ac:dyDescent="0.2">
      <c r="A2" s="83"/>
      <c r="B2" s="83"/>
      <c r="C2" s="83"/>
      <c r="D2" s="83"/>
      <c r="E2" s="83"/>
      <c r="F2" s="83"/>
      <c r="G2" s="83"/>
      <c r="H2" s="83"/>
      <c r="I2" s="83"/>
      <c r="J2" s="83"/>
      <c r="K2" s="83"/>
      <c r="L2" s="83"/>
      <c r="M2" s="83"/>
      <c r="N2" s="83"/>
      <c r="O2" s="83"/>
      <c r="P2" s="83"/>
      <c r="Q2" s="83"/>
    </row>
    <row r="3" spans="1:17" x14ac:dyDescent="0.2">
      <c r="A3" s="83"/>
      <c r="B3" s="83"/>
      <c r="C3" s="83"/>
      <c r="D3" s="83"/>
      <c r="E3" s="83"/>
      <c r="F3" s="83"/>
      <c r="G3" s="83"/>
      <c r="H3" s="83"/>
      <c r="I3" s="83"/>
      <c r="J3" s="83"/>
      <c r="K3" s="83"/>
      <c r="L3" s="83"/>
      <c r="M3" s="83"/>
      <c r="N3" s="83"/>
      <c r="O3" s="83"/>
      <c r="P3" s="83"/>
      <c r="Q3" s="83"/>
    </row>
    <row r="4" spans="1:17" x14ac:dyDescent="0.2">
      <c r="A4" s="83"/>
      <c r="B4" s="83"/>
      <c r="C4" s="83"/>
      <c r="D4" s="83"/>
      <c r="E4" s="83"/>
      <c r="F4" s="83"/>
      <c r="G4" s="83"/>
      <c r="H4" s="83"/>
      <c r="I4" s="83"/>
      <c r="J4" s="83"/>
      <c r="K4" s="83"/>
      <c r="L4" s="83"/>
      <c r="M4" s="83"/>
      <c r="N4" s="83"/>
      <c r="O4" s="83"/>
      <c r="P4" s="83"/>
      <c r="Q4" s="83"/>
    </row>
    <row r="5" spans="1:17" x14ac:dyDescent="0.2">
      <c r="A5" s="83"/>
      <c r="B5" s="83"/>
      <c r="C5" s="83"/>
      <c r="D5" s="83"/>
      <c r="E5" s="83"/>
      <c r="F5" s="83"/>
      <c r="G5" s="83"/>
      <c r="H5" s="83"/>
      <c r="I5" s="83"/>
      <c r="J5" s="83"/>
      <c r="K5" s="83"/>
      <c r="L5" s="83"/>
      <c r="M5" s="83"/>
      <c r="N5" s="83"/>
      <c r="O5" s="83"/>
      <c r="P5" s="83"/>
      <c r="Q5" s="83"/>
    </row>
    <row r="6" spans="1:17" x14ac:dyDescent="0.2">
      <c r="A6" s="83"/>
      <c r="B6" s="83"/>
      <c r="C6" s="83"/>
      <c r="D6" s="83"/>
      <c r="E6" s="83"/>
      <c r="F6" s="83"/>
      <c r="G6" s="83"/>
      <c r="H6" s="83"/>
      <c r="I6" s="83"/>
      <c r="J6" s="83"/>
      <c r="K6" s="83"/>
      <c r="L6" s="83"/>
      <c r="M6" s="83"/>
      <c r="N6" s="83"/>
      <c r="O6" s="83"/>
      <c r="P6" s="83"/>
      <c r="Q6" s="83"/>
    </row>
    <row r="7" spans="1:17" x14ac:dyDescent="0.2">
      <c r="A7" s="83"/>
      <c r="B7" s="83"/>
      <c r="C7" s="83"/>
      <c r="D7" s="83"/>
      <c r="E7" s="83"/>
      <c r="F7" s="83"/>
      <c r="G7" s="83"/>
      <c r="H7" s="83"/>
      <c r="I7" s="83"/>
      <c r="J7" s="83"/>
      <c r="K7" s="83"/>
      <c r="L7" s="83"/>
      <c r="M7" s="83"/>
      <c r="N7" s="83"/>
      <c r="O7" s="83"/>
      <c r="P7" s="83"/>
      <c r="Q7" s="83"/>
    </row>
    <row r="8" spans="1:17" x14ac:dyDescent="0.2">
      <c r="A8" s="83"/>
      <c r="B8" s="83"/>
      <c r="C8" s="83"/>
      <c r="D8" s="83"/>
      <c r="E8" s="83"/>
      <c r="F8" s="83"/>
      <c r="G8" s="83"/>
      <c r="H8" s="83"/>
      <c r="I8" s="83"/>
      <c r="J8" s="83"/>
      <c r="K8" s="83"/>
      <c r="L8" s="83"/>
      <c r="M8" s="83"/>
      <c r="N8" s="83"/>
      <c r="O8" s="83"/>
      <c r="P8" s="83"/>
      <c r="Q8" s="83"/>
    </row>
    <row r="9" spans="1:17" x14ac:dyDescent="0.2">
      <c r="A9" s="83"/>
      <c r="B9" s="83"/>
      <c r="C9" s="83"/>
      <c r="D9" s="83"/>
      <c r="E9" s="83"/>
      <c r="F9" s="83"/>
      <c r="G9" s="83"/>
      <c r="H9" s="83"/>
      <c r="I9" s="83"/>
      <c r="J9" s="83"/>
      <c r="K9" s="83"/>
      <c r="L9" s="83"/>
      <c r="M9" s="83"/>
      <c r="N9" s="83"/>
      <c r="O9" s="83"/>
      <c r="P9" s="83"/>
      <c r="Q9" s="83"/>
    </row>
    <row r="10" spans="1:17" x14ac:dyDescent="0.2">
      <c r="A10" s="83"/>
      <c r="B10" s="83"/>
      <c r="C10" s="83"/>
      <c r="D10" s="83"/>
      <c r="E10" s="83"/>
      <c r="F10" s="83"/>
      <c r="G10" s="83"/>
      <c r="H10" s="83"/>
      <c r="I10" s="83"/>
      <c r="J10" s="83"/>
      <c r="K10" s="83"/>
      <c r="L10" s="83"/>
      <c r="M10" s="83"/>
      <c r="N10" s="83"/>
      <c r="O10" s="83"/>
      <c r="P10" s="83"/>
      <c r="Q10" s="83"/>
    </row>
    <row r="11" spans="1:17" x14ac:dyDescent="0.2">
      <c r="A11" s="83"/>
      <c r="B11" s="83"/>
      <c r="C11" s="83"/>
      <c r="D11" s="83"/>
      <c r="E11" s="83"/>
      <c r="F11" s="83"/>
      <c r="G11" s="83"/>
      <c r="H11" s="83"/>
      <c r="I11" s="83"/>
      <c r="J11" s="83"/>
      <c r="K11" s="83"/>
      <c r="L11" s="83"/>
      <c r="M11" s="83"/>
      <c r="N11" s="83"/>
      <c r="O11" s="83"/>
      <c r="P11" s="83"/>
      <c r="Q11" s="83"/>
    </row>
    <row r="12" spans="1:17" x14ac:dyDescent="0.2">
      <c r="A12" s="83"/>
      <c r="B12" s="83"/>
      <c r="C12" s="83"/>
      <c r="D12" s="83"/>
      <c r="E12" s="83"/>
      <c r="F12" s="83"/>
      <c r="G12" s="83"/>
      <c r="H12" s="83"/>
      <c r="I12" s="83"/>
      <c r="J12" s="83"/>
      <c r="K12" s="83"/>
      <c r="L12" s="83"/>
      <c r="M12" s="83"/>
      <c r="N12" s="83"/>
      <c r="O12" s="83"/>
      <c r="P12" s="83"/>
      <c r="Q12" s="83"/>
    </row>
    <row r="13" spans="1:17" x14ac:dyDescent="0.2">
      <c r="A13" s="83"/>
      <c r="B13" s="83"/>
      <c r="C13" s="83"/>
      <c r="D13" s="83"/>
      <c r="E13" s="83"/>
      <c r="F13" s="83"/>
      <c r="G13" s="83"/>
      <c r="H13" s="83"/>
      <c r="I13" s="83"/>
      <c r="J13" s="83"/>
      <c r="K13" s="83"/>
      <c r="L13" s="83"/>
      <c r="M13" s="83"/>
      <c r="N13" s="83"/>
      <c r="O13" s="83"/>
      <c r="P13" s="83"/>
      <c r="Q13" s="83"/>
    </row>
    <row r="14" spans="1:17" x14ac:dyDescent="0.2">
      <c r="A14" s="83"/>
      <c r="B14" s="83"/>
      <c r="C14" s="83"/>
      <c r="D14" s="83"/>
      <c r="E14" s="83"/>
      <c r="F14" s="83"/>
      <c r="G14" s="83"/>
      <c r="H14" s="83"/>
      <c r="I14" s="83"/>
      <c r="J14" s="83"/>
      <c r="K14" s="83"/>
      <c r="L14" s="83"/>
      <c r="M14" s="83"/>
      <c r="N14" s="83"/>
      <c r="O14" s="83"/>
      <c r="P14" s="83"/>
      <c r="Q14" s="83"/>
    </row>
    <row r="15" spans="1:17" x14ac:dyDescent="0.2">
      <c r="A15" s="83"/>
      <c r="B15" s="83"/>
      <c r="C15" s="83"/>
      <c r="D15" s="83"/>
      <c r="E15" s="83"/>
      <c r="F15" s="83"/>
      <c r="G15" s="83"/>
      <c r="H15" s="83"/>
      <c r="I15" s="83"/>
      <c r="J15" s="83"/>
      <c r="K15" s="83"/>
      <c r="L15" s="83"/>
      <c r="M15" s="83"/>
      <c r="N15" s="83"/>
      <c r="O15" s="83"/>
      <c r="P15" s="83"/>
      <c r="Q15" s="83"/>
    </row>
    <row r="16" spans="1:17" x14ac:dyDescent="0.2">
      <c r="A16" s="83"/>
      <c r="B16" s="83"/>
      <c r="C16" s="83"/>
      <c r="D16" s="83"/>
      <c r="E16" s="83"/>
      <c r="F16" s="83"/>
      <c r="G16" s="83"/>
      <c r="H16" s="83"/>
      <c r="I16" s="83"/>
      <c r="J16" s="83"/>
      <c r="K16" s="83"/>
      <c r="L16" s="83"/>
      <c r="M16" s="83"/>
      <c r="N16" s="83"/>
      <c r="O16" s="83"/>
      <c r="P16" s="83"/>
      <c r="Q16" s="83"/>
    </row>
    <row r="17" spans="1:17" x14ac:dyDescent="0.2">
      <c r="A17" s="84"/>
      <c r="B17" s="84"/>
      <c r="C17" s="84"/>
      <c r="D17" s="84"/>
      <c r="E17" s="84"/>
      <c r="F17" s="84"/>
      <c r="G17" s="84"/>
      <c r="H17" s="84"/>
      <c r="I17" s="84"/>
      <c r="J17" s="84"/>
      <c r="K17" s="84"/>
      <c r="L17" s="84"/>
      <c r="M17" s="84"/>
      <c r="N17" s="84"/>
      <c r="O17" s="84"/>
      <c r="P17" s="84"/>
      <c r="Q17" s="84"/>
    </row>
    <row r="18" spans="1:17" ht="14.25" customHeight="1" x14ac:dyDescent="0.2">
      <c r="A18" s="84"/>
      <c r="B18" s="84"/>
      <c r="C18" s="84"/>
      <c r="D18" s="84"/>
      <c r="E18" s="84"/>
      <c r="F18" s="84"/>
      <c r="G18" s="84"/>
      <c r="H18" s="84"/>
      <c r="I18" s="84"/>
      <c r="J18" s="84"/>
      <c r="K18" s="84"/>
      <c r="L18" s="84"/>
      <c r="M18" s="84"/>
      <c r="N18" s="84"/>
      <c r="O18" s="84"/>
      <c r="P18" s="84"/>
      <c r="Q18" s="84"/>
    </row>
    <row r="19" spans="1:17" x14ac:dyDescent="0.2">
      <c r="A19" s="84"/>
      <c r="B19" s="84"/>
      <c r="C19" s="84"/>
      <c r="D19" s="84"/>
      <c r="E19" s="84"/>
      <c r="F19" s="84"/>
      <c r="G19" s="84"/>
      <c r="H19" s="84"/>
      <c r="I19" s="84"/>
      <c r="J19" s="84"/>
      <c r="K19" s="84"/>
      <c r="L19" s="84"/>
      <c r="M19" s="84"/>
      <c r="N19" s="84"/>
      <c r="O19" s="84"/>
      <c r="P19" s="84"/>
      <c r="Q19" s="84"/>
    </row>
    <row r="20" spans="1:17" x14ac:dyDescent="0.2">
      <c r="A20" s="84"/>
      <c r="B20" s="84"/>
      <c r="C20" s="84"/>
      <c r="D20" s="84"/>
      <c r="E20" s="84"/>
      <c r="F20" s="84"/>
      <c r="G20" s="84"/>
      <c r="H20" s="84"/>
      <c r="I20" s="84"/>
      <c r="J20" s="84"/>
      <c r="K20" s="84"/>
      <c r="L20" s="84"/>
      <c r="M20" s="84"/>
      <c r="N20" s="84"/>
      <c r="O20" s="84"/>
      <c r="P20" s="84"/>
      <c r="Q20" s="84"/>
    </row>
    <row r="21" spans="1:17" x14ac:dyDescent="0.2">
      <c r="A21" s="84"/>
      <c r="B21" s="84"/>
      <c r="C21" s="84"/>
      <c r="D21" s="84"/>
      <c r="E21" s="84"/>
      <c r="F21" s="84"/>
      <c r="G21" s="84"/>
      <c r="H21" s="84"/>
      <c r="I21" s="84"/>
      <c r="J21" s="84"/>
      <c r="K21" s="84"/>
      <c r="L21" s="84"/>
      <c r="M21" s="84"/>
      <c r="N21" s="84"/>
      <c r="O21" s="84"/>
      <c r="P21" s="84"/>
      <c r="Q21" s="84"/>
    </row>
    <row r="22" spans="1:17" x14ac:dyDescent="0.2">
      <c r="A22" s="84"/>
      <c r="B22" s="84"/>
      <c r="C22" s="84"/>
      <c r="D22" s="84"/>
      <c r="E22" s="84"/>
      <c r="F22" s="84"/>
      <c r="G22" s="84"/>
      <c r="H22" s="84"/>
      <c r="I22" s="84"/>
      <c r="J22" s="84"/>
      <c r="K22" s="84"/>
      <c r="L22" s="84"/>
      <c r="M22" s="84"/>
      <c r="N22" s="84"/>
      <c r="O22" s="84"/>
      <c r="P22" s="84"/>
      <c r="Q22" s="84"/>
    </row>
    <row r="23" spans="1:17" x14ac:dyDescent="0.2">
      <c r="A23" s="84"/>
      <c r="B23" s="84"/>
      <c r="C23" s="84"/>
      <c r="D23" s="84"/>
      <c r="E23" s="84"/>
      <c r="F23" s="84"/>
      <c r="G23" s="84"/>
      <c r="H23" s="84"/>
      <c r="I23" s="84"/>
      <c r="J23" s="84"/>
      <c r="K23" s="84"/>
      <c r="L23" s="84"/>
      <c r="M23" s="84"/>
      <c r="N23" s="84"/>
      <c r="O23" s="84"/>
      <c r="P23" s="84"/>
      <c r="Q23" s="84"/>
    </row>
    <row r="24" spans="1:17" x14ac:dyDescent="0.2">
      <c r="A24" s="84"/>
      <c r="B24" s="84"/>
      <c r="C24" s="84"/>
      <c r="D24" s="84"/>
      <c r="E24" s="84"/>
      <c r="F24" s="84"/>
      <c r="G24" s="84"/>
      <c r="H24" s="84"/>
      <c r="I24" s="84"/>
      <c r="J24" s="84"/>
      <c r="K24" s="84"/>
      <c r="L24" s="84"/>
      <c r="M24" s="84"/>
      <c r="N24" s="84"/>
      <c r="O24" s="84"/>
      <c r="P24" s="84"/>
      <c r="Q24" s="84"/>
    </row>
    <row r="25" spans="1:17" x14ac:dyDescent="0.2">
      <c r="A25" s="84"/>
      <c r="B25" s="84"/>
      <c r="C25" s="84"/>
      <c r="D25" s="84"/>
      <c r="E25" s="84"/>
      <c r="F25" s="84"/>
      <c r="G25" s="84"/>
      <c r="H25" s="84"/>
      <c r="I25" s="84"/>
      <c r="J25" s="84"/>
      <c r="K25" s="84"/>
      <c r="L25" s="84"/>
      <c r="M25" s="84"/>
      <c r="N25" s="84"/>
      <c r="O25" s="84"/>
      <c r="P25" s="84"/>
      <c r="Q25" s="84"/>
    </row>
    <row r="26" spans="1:17" x14ac:dyDescent="0.2">
      <c r="A26" s="84"/>
      <c r="B26" s="84"/>
      <c r="C26" s="84"/>
      <c r="D26" s="84"/>
      <c r="E26" s="84"/>
      <c r="F26" s="84"/>
      <c r="G26" s="84"/>
      <c r="H26" s="84"/>
      <c r="I26" s="84"/>
      <c r="J26" s="84"/>
      <c r="K26" s="84"/>
      <c r="L26" s="84"/>
      <c r="M26" s="84"/>
      <c r="N26" s="84"/>
      <c r="O26" s="84"/>
      <c r="P26" s="84"/>
      <c r="Q26" s="84"/>
    </row>
    <row r="27" spans="1:17" x14ac:dyDescent="0.2">
      <c r="A27" s="84"/>
      <c r="B27" s="84"/>
      <c r="C27" s="84"/>
      <c r="D27" s="84"/>
      <c r="E27" s="84"/>
      <c r="F27" s="84"/>
      <c r="G27" s="84"/>
      <c r="H27" s="84"/>
      <c r="I27" s="84"/>
      <c r="J27" s="84"/>
      <c r="K27" s="84"/>
      <c r="L27" s="84"/>
      <c r="M27" s="84"/>
      <c r="N27" s="84"/>
      <c r="O27" s="84"/>
      <c r="P27" s="84"/>
      <c r="Q27" s="84"/>
    </row>
    <row r="28" spans="1:17" x14ac:dyDescent="0.2">
      <c r="A28" s="84"/>
      <c r="B28" s="84"/>
      <c r="C28" s="84"/>
      <c r="D28" s="84"/>
      <c r="E28" s="84"/>
      <c r="F28" s="84"/>
      <c r="G28" s="84"/>
      <c r="H28" s="84"/>
      <c r="I28" s="84"/>
      <c r="J28" s="84"/>
      <c r="K28" s="84"/>
      <c r="L28" s="84"/>
      <c r="M28" s="84"/>
      <c r="N28" s="84"/>
      <c r="O28" s="84"/>
      <c r="P28" s="84"/>
      <c r="Q28" s="84"/>
    </row>
    <row r="29" spans="1:17" x14ac:dyDescent="0.2">
      <c r="A29" s="84"/>
      <c r="B29" s="84"/>
      <c r="C29" s="84"/>
      <c r="D29" s="84"/>
      <c r="E29" s="84"/>
      <c r="F29" s="84"/>
      <c r="G29" s="84"/>
      <c r="H29" s="84"/>
      <c r="I29" s="84"/>
      <c r="J29" s="84"/>
      <c r="K29" s="84"/>
      <c r="L29" s="84"/>
      <c r="M29" s="84"/>
      <c r="N29" s="84"/>
      <c r="O29" s="84"/>
      <c r="P29" s="84"/>
      <c r="Q29" s="84"/>
    </row>
    <row r="30" spans="1:17" x14ac:dyDescent="0.2">
      <c r="A30" s="84"/>
      <c r="B30" s="84"/>
      <c r="C30" s="84"/>
      <c r="D30" s="84"/>
      <c r="E30" s="84"/>
      <c r="F30" s="84"/>
      <c r="G30" s="84"/>
      <c r="H30" s="84"/>
      <c r="I30" s="84"/>
      <c r="J30" s="84"/>
      <c r="K30" s="84"/>
      <c r="L30" s="84"/>
      <c r="M30" s="84"/>
      <c r="N30" s="84"/>
      <c r="O30" s="84"/>
      <c r="P30" s="84"/>
      <c r="Q30" s="84"/>
    </row>
    <row r="31" spans="1:17" x14ac:dyDescent="0.2">
      <c r="A31" s="84"/>
      <c r="B31" s="84"/>
      <c r="C31" s="84"/>
      <c r="D31" s="84"/>
      <c r="E31" s="84"/>
      <c r="F31" s="84"/>
      <c r="G31" s="84"/>
      <c r="H31" s="84"/>
      <c r="I31" s="84"/>
      <c r="J31" s="84"/>
      <c r="K31" s="84"/>
      <c r="L31" s="84"/>
      <c r="M31" s="84"/>
      <c r="N31" s="84"/>
      <c r="O31" s="84"/>
      <c r="P31" s="84"/>
      <c r="Q31" s="84"/>
    </row>
    <row r="32" spans="1:17" x14ac:dyDescent="0.2">
      <c r="A32" s="84"/>
      <c r="B32" s="84"/>
      <c r="C32" s="84"/>
      <c r="D32" s="84"/>
      <c r="E32" s="84"/>
      <c r="F32" s="84"/>
      <c r="G32" s="84"/>
      <c r="H32" s="84"/>
      <c r="I32" s="84"/>
      <c r="J32" s="84"/>
      <c r="K32" s="84"/>
      <c r="L32" s="84"/>
      <c r="M32" s="84"/>
      <c r="N32" s="84"/>
      <c r="O32" s="84"/>
      <c r="P32" s="84"/>
      <c r="Q32" s="84"/>
    </row>
  </sheetData>
  <pageMargins left="0.7" right="0.7" top="0.75" bottom="0.75" header="0.3" footer="0.3"/>
  <pageSetup paperSize="9" scale="86" orientation="landscape" r:id="rId1"/>
  <headerFooter>
    <oddHeader>&amp;CPlanning Challenge 2016:
The Productivity Journey</oddHeader>
    <oddFooter>&amp;LWorkshop 3&amp;CData shown for illustration purposes only&amp;RNovember 2015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
  <sheetViews>
    <sheetView workbookViewId="0">
      <selection sqref="A1:C2"/>
    </sheetView>
  </sheetViews>
  <sheetFormatPr baseColWidth="10" defaultColWidth="8.83203125" defaultRowHeight="15" x14ac:dyDescent="0.2"/>
  <cols>
    <col min="1" max="1" width="30.6640625" customWidth="1"/>
    <col min="2" max="3" width="10.6640625" customWidth="1"/>
    <col min="4" max="4" width="2.6640625" customWidth="1"/>
    <col min="5" max="6" width="10.6640625" customWidth="1"/>
  </cols>
  <sheetData>
    <row r="1" spans="1:6" x14ac:dyDescent="0.2">
      <c r="A1" s="98" t="s">
        <v>62</v>
      </c>
      <c r="B1" s="98"/>
      <c r="C1" s="98"/>
    </row>
    <row r="2" spans="1:6" x14ac:dyDescent="0.2">
      <c r="A2" s="98"/>
      <c r="B2" s="98"/>
      <c r="C2" s="98"/>
    </row>
    <row r="3" spans="1:6" x14ac:dyDescent="0.2">
      <c r="A3" s="90" t="s">
        <v>63</v>
      </c>
      <c r="B3" s="90"/>
      <c r="C3" s="90"/>
      <c r="E3" s="99" t="s">
        <v>59</v>
      </c>
      <c r="F3" s="99"/>
    </row>
    <row r="4" spans="1:6" x14ac:dyDescent="0.2">
      <c r="A4" s="35" t="s">
        <v>39</v>
      </c>
      <c r="B4" s="75" t="s">
        <v>57</v>
      </c>
      <c r="C4" s="75" t="s">
        <v>58</v>
      </c>
      <c r="E4" s="76" t="s">
        <v>61</v>
      </c>
      <c r="F4" s="77" t="s">
        <v>60</v>
      </c>
    </row>
    <row r="5" spans="1:6" x14ac:dyDescent="0.2">
      <c r="A5" s="36" t="s">
        <v>3</v>
      </c>
      <c r="B5" s="74">
        <v>0.05</v>
      </c>
      <c r="C5" s="33">
        <f>Costs!B12</f>
        <v>5.8278145695364242E-2</v>
      </c>
      <c r="E5" s="73">
        <f>C5-B5</f>
        <v>8.2781456953642391E-3</v>
      </c>
      <c r="F5" s="33">
        <f t="shared" ref="F5:F13" si="0">IF(B5="",0,(ABS(B5-C5)))</f>
        <v>8.2781456953642391E-3</v>
      </c>
    </row>
    <row r="6" spans="1:6" x14ac:dyDescent="0.2">
      <c r="A6" s="64" t="s">
        <v>4</v>
      </c>
      <c r="B6" s="78">
        <v>0.125</v>
      </c>
      <c r="C6" s="65">
        <f>Costs!B13</f>
        <v>8.9072847682119205E-2</v>
      </c>
      <c r="E6" s="79">
        <f t="shared" ref="E6:E13" si="1">C6-B6</f>
        <v>-3.5927152317880795E-2</v>
      </c>
      <c r="F6" s="65">
        <f t="shared" si="0"/>
        <v>3.5927152317880795E-2</v>
      </c>
    </row>
    <row r="7" spans="1:6" x14ac:dyDescent="0.2">
      <c r="A7" s="68" t="s">
        <v>5</v>
      </c>
      <c r="B7" s="78">
        <v>0.05</v>
      </c>
      <c r="C7" s="65">
        <f>Costs!B14</f>
        <v>0.1223841059602649</v>
      </c>
      <c r="E7" s="79">
        <f t="shared" si="1"/>
        <v>7.23841059602649E-2</v>
      </c>
      <c r="F7" s="65">
        <f t="shared" si="0"/>
        <v>7.23841059602649E-2</v>
      </c>
    </row>
    <row r="8" spans="1:6" x14ac:dyDescent="0.2">
      <c r="A8" s="68" t="s">
        <v>6</v>
      </c>
      <c r="B8" s="78">
        <v>0.05</v>
      </c>
      <c r="C8" s="65">
        <f>Costs!B15</f>
        <v>6.9161147902869757E-2</v>
      </c>
      <c r="E8" s="79">
        <f t="shared" si="1"/>
        <v>1.9161147902869755E-2</v>
      </c>
      <c r="F8" s="65">
        <f t="shared" si="0"/>
        <v>1.9161147902869755E-2</v>
      </c>
    </row>
    <row r="9" spans="1:6" x14ac:dyDescent="0.2">
      <c r="A9" s="68" t="s">
        <v>7</v>
      </c>
      <c r="B9" s="78">
        <v>2.5000000000000001E-2</v>
      </c>
      <c r="C9" s="65">
        <f>Costs!B16</f>
        <v>4.3178807947019865E-2</v>
      </c>
      <c r="E9" s="79">
        <f t="shared" si="1"/>
        <v>1.8178807947019864E-2</v>
      </c>
      <c r="F9" s="65">
        <f t="shared" si="0"/>
        <v>1.8178807947019864E-2</v>
      </c>
    </row>
    <row r="10" spans="1:6" x14ac:dyDescent="0.2">
      <c r="A10" s="68" t="s">
        <v>8</v>
      </c>
      <c r="B10" s="78">
        <v>0.05</v>
      </c>
      <c r="C10" s="65">
        <f>Costs!B17</f>
        <v>5.6843267108167776E-2</v>
      </c>
      <c r="E10" s="79">
        <f t="shared" si="1"/>
        <v>6.8432671081677734E-3</v>
      </c>
      <c r="F10" s="65">
        <f t="shared" si="0"/>
        <v>6.8432671081677734E-3</v>
      </c>
    </row>
    <row r="11" spans="1:6" x14ac:dyDescent="0.2">
      <c r="A11" s="68" t="s">
        <v>9</v>
      </c>
      <c r="B11" s="78">
        <v>0.4</v>
      </c>
      <c r="C11" s="65">
        <f>Costs!B18</f>
        <v>0.37503311258278144</v>
      </c>
      <c r="E11" s="79">
        <f t="shared" si="1"/>
        <v>-2.4966887417218586E-2</v>
      </c>
      <c r="F11" s="65">
        <f t="shared" si="0"/>
        <v>2.4966887417218586E-2</v>
      </c>
    </row>
    <row r="12" spans="1:6" x14ac:dyDescent="0.2">
      <c r="A12" s="68" t="s">
        <v>10</v>
      </c>
      <c r="B12" s="78">
        <v>0.1</v>
      </c>
      <c r="C12" s="65">
        <f>Costs!B19</f>
        <v>9.3024282560706398E-2</v>
      </c>
      <c r="E12" s="79">
        <f t="shared" si="1"/>
        <v>-6.9757174392936078E-3</v>
      </c>
      <c r="F12" s="65">
        <f t="shared" si="0"/>
        <v>6.9757174392936078E-3</v>
      </c>
    </row>
    <row r="13" spans="1:6" x14ac:dyDescent="0.2">
      <c r="A13" s="68" t="s">
        <v>11</v>
      </c>
      <c r="B13" s="78">
        <v>0.15</v>
      </c>
      <c r="C13" s="65">
        <f>Costs!B20</f>
        <v>9.3024282560706398E-2</v>
      </c>
      <c r="E13" s="79">
        <f t="shared" si="1"/>
        <v>-5.6975717439293597E-2</v>
      </c>
      <c r="F13" s="65">
        <f t="shared" si="0"/>
        <v>5.6975717439293597E-2</v>
      </c>
    </row>
    <row r="14" spans="1:6" ht="16" thickBot="1" x14ac:dyDescent="0.25">
      <c r="B14" s="72"/>
      <c r="C14" s="72"/>
    </row>
    <row r="15" spans="1:6" ht="16" thickBot="1" x14ac:dyDescent="0.25">
      <c r="A15" s="80" t="s">
        <v>22</v>
      </c>
      <c r="B15" s="81">
        <f>SUM(B5:B13)</f>
        <v>1</v>
      </c>
      <c r="C15" s="81">
        <f>SUM(C5:C13)</f>
        <v>1</v>
      </c>
      <c r="E15" s="81">
        <f>SUM(E5:E13)</f>
        <v>-5.5511151231257827E-17</v>
      </c>
      <c r="F15" s="81">
        <f>SUM(F5:F13)</f>
        <v>0.24969094922737312</v>
      </c>
    </row>
    <row r="17" spans="1:6" x14ac:dyDescent="0.2">
      <c r="A17" s="35" t="s">
        <v>39</v>
      </c>
      <c r="B17" s="75" t="s">
        <v>57</v>
      </c>
      <c r="C17" s="75" t="s">
        <v>58</v>
      </c>
      <c r="E17" s="76" t="s">
        <v>61</v>
      </c>
      <c r="F17" s="77" t="s">
        <v>60</v>
      </c>
    </row>
    <row r="18" spans="1:6" x14ac:dyDescent="0.2">
      <c r="A18" s="49" t="s">
        <v>9</v>
      </c>
      <c r="B18" s="61">
        <f>SUM(B11:B13)</f>
        <v>0.65</v>
      </c>
      <c r="C18" s="70">
        <f>SUM(C11:C13)</f>
        <v>0.56108167770419426</v>
      </c>
      <c r="E18" s="79">
        <f>SUM(E11:E13)</f>
        <v>-8.8918322295805791E-2</v>
      </c>
      <c r="F18" s="65">
        <f t="shared" ref="F18:F21" si="2">IF(B18="",0,(ABS(B18-C18)))</f>
        <v>8.8918322295805763E-2</v>
      </c>
    </row>
    <row r="19" spans="1:6" x14ac:dyDescent="0.2">
      <c r="A19" s="63" t="s">
        <v>52</v>
      </c>
      <c r="B19" s="61">
        <f>SUM(B5:B6)</f>
        <v>0.17499999999999999</v>
      </c>
      <c r="C19" s="70">
        <f>SUM(C5:C6)</f>
        <v>0.14735099337748345</v>
      </c>
      <c r="E19" s="79">
        <f>SUM(E5:E6)</f>
        <v>-2.7649006622516556E-2</v>
      </c>
      <c r="F19" s="65">
        <f t="shared" si="2"/>
        <v>2.7649006622516542E-2</v>
      </c>
    </row>
    <row r="20" spans="1:6" x14ac:dyDescent="0.2">
      <c r="A20" s="63" t="s">
        <v>53</v>
      </c>
      <c r="B20" s="61">
        <f>SUM(B7:B8,B10)</f>
        <v>0.15000000000000002</v>
      </c>
      <c r="C20" s="70">
        <f>SUM(C7:C8,C10)</f>
        <v>0.24838852097130243</v>
      </c>
      <c r="E20" s="79">
        <f>SUM(E7:E8,E10)</f>
        <v>9.8388520971302434E-2</v>
      </c>
      <c r="F20" s="65">
        <f t="shared" si="2"/>
        <v>9.8388520971302407E-2</v>
      </c>
    </row>
    <row r="21" spans="1:6" x14ac:dyDescent="0.2">
      <c r="A21" s="63" t="s">
        <v>54</v>
      </c>
      <c r="B21" s="61">
        <f>B9</f>
        <v>2.5000000000000001E-2</v>
      </c>
      <c r="C21" s="70">
        <f>C9</f>
        <v>4.3178807947019865E-2</v>
      </c>
      <c r="E21" s="79">
        <f>E9</f>
        <v>1.8178807947019864E-2</v>
      </c>
      <c r="F21" s="65">
        <f t="shared" si="2"/>
        <v>1.8178807947019864E-2</v>
      </c>
    </row>
    <row r="22" spans="1:6" x14ac:dyDescent="0.2">
      <c r="A22" s="58" t="s">
        <v>22</v>
      </c>
      <c r="B22" s="59">
        <f>SUM(B18:B21)</f>
        <v>1</v>
      </c>
      <c r="C22" s="71">
        <f>SUM(C18:C21)</f>
        <v>1</v>
      </c>
      <c r="E22" s="82">
        <f t="shared" ref="E22:F22" si="3">SUM(E18:E21)</f>
        <v>-4.8572257327350599E-17</v>
      </c>
      <c r="F22" s="82">
        <f t="shared" si="3"/>
        <v>0.23313465783664458</v>
      </c>
    </row>
  </sheetData>
  <mergeCells count="3">
    <mergeCell ref="A1:C2"/>
    <mergeCell ref="E3:F3"/>
    <mergeCell ref="A3:C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2"/>
  <sheetViews>
    <sheetView showGridLines="0" zoomScaleNormal="100" zoomScaleSheetLayoutView="80" workbookViewId="0"/>
  </sheetViews>
  <sheetFormatPr baseColWidth="10" defaultColWidth="8.83203125" defaultRowHeight="15" x14ac:dyDescent="0.2"/>
  <cols>
    <col min="1" max="1" width="4.6640625" customWidth="1"/>
  </cols>
  <sheetData>
    <row r="1" spans="1:17" x14ac:dyDescent="0.2">
      <c r="A1" s="86"/>
      <c r="B1" s="86"/>
      <c r="C1" s="86"/>
      <c r="D1" s="86"/>
      <c r="E1" s="86"/>
      <c r="F1" s="86"/>
      <c r="G1" s="86"/>
      <c r="H1" s="86"/>
      <c r="I1" s="86"/>
      <c r="J1" s="86"/>
      <c r="K1" s="86"/>
      <c r="L1" s="86"/>
      <c r="M1" s="86"/>
      <c r="N1" s="86"/>
      <c r="O1" s="86"/>
      <c r="P1" s="86"/>
      <c r="Q1" s="86"/>
    </row>
    <row r="2" spans="1:17" x14ac:dyDescent="0.2">
      <c r="A2" s="86"/>
      <c r="B2" s="86"/>
      <c r="C2" s="86"/>
      <c r="D2" s="86"/>
      <c r="E2" s="86"/>
      <c r="F2" s="86"/>
      <c r="G2" s="86"/>
      <c r="H2" s="86"/>
      <c r="I2" s="86"/>
      <c r="J2" s="86"/>
      <c r="K2" s="86"/>
      <c r="L2" s="86"/>
      <c r="M2" s="86"/>
      <c r="N2" s="86"/>
      <c r="O2" s="86"/>
      <c r="P2" s="86"/>
      <c r="Q2" s="86"/>
    </row>
    <row r="3" spans="1:17" x14ac:dyDescent="0.2">
      <c r="A3" s="86"/>
      <c r="B3" s="86"/>
      <c r="C3" s="86"/>
      <c r="D3" s="86"/>
      <c r="E3" s="86"/>
      <c r="F3" s="86"/>
      <c r="G3" s="86"/>
      <c r="H3" s="86"/>
      <c r="I3" s="86"/>
      <c r="J3" s="86"/>
      <c r="K3" s="86"/>
      <c r="L3" s="86"/>
      <c r="M3" s="86"/>
      <c r="N3" s="86"/>
      <c r="O3" s="86"/>
      <c r="P3" s="86"/>
      <c r="Q3" s="86"/>
    </row>
    <row r="4" spans="1:17" x14ac:dyDescent="0.2">
      <c r="A4" s="86"/>
      <c r="B4" s="86"/>
      <c r="C4" s="86"/>
      <c r="D4" s="86"/>
      <c r="E4" s="86"/>
      <c r="F4" s="86"/>
      <c r="G4" s="86"/>
      <c r="H4" s="86"/>
      <c r="I4" s="86"/>
      <c r="J4" s="86"/>
      <c r="K4" s="86"/>
      <c r="L4" s="86"/>
      <c r="M4" s="86"/>
      <c r="N4" s="86"/>
      <c r="O4" s="86"/>
      <c r="P4" s="86"/>
      <c r="Q4" s="86"/>
    </row>
    <row r="5" spans="1:17" x14ac:dyDescent="0.2">
      <c r="A5" s="86"/>
      <c r="B5" s="86"/>
      <c r="C5" s="86"/>
      <c r="D5" s="86"/>
      <c r="E5" s="86"/>
      <c r="F5" s="86"/>
      <c r="G5" s="86"/>
      <c r="H5" s="86"/>
      <c r="I5" s="86"/>
      <c r="J5" s="86"/>
      <c r="K5" s="86"/>
      <c r="L5" s="86"/>
      <c r="M5" s="86"/>
      <c r="N5" s="86"/>
      <c r="O5" s="86"/>
      <c r="P5" s="86"/>
      <c r="Q5" s="86"/>
    </row>
    <row r="6" spans="1:17" x14ac:dyDescent="0.2">
      <c r="A6" s="86"/>
      <c r="B6" s="86"/>
      <c r="C6" s="86"/>
      <c r="D6" s="86"/>
      <c r="E6" s="86"/>
      <c r="F6" s="86"/>
      <c r="G6" s="86"/>
      <c r="H6" s="86"/>
      <c r="I6" s="86"/>
      <c r="J6" s="86"/>
      <c r="K6" s="86"/>
      <c r="L6" s="86"/>
      <c r="M6" s="86"/>
      <c r="N6" s="86"/>
      <c r="O6" s="86"/>
      <c r="P6" s="86"/>
      <c r="Q6" s="86"/>
    </row>
    <row r="7" spans="1:17" x14ac:dyDescent="0.2">
      <c r="A7" s="86"/>
      <c r="B7" s="86"/>
      <c r="C7" s="86"/>
      <c r="D7" s="86"/>
      <c r="E7" s="86"/>
      <c r="F7" s="86"/>
      <c r="G7" s="86"/>
      <c r="H7" s="86"/>
      <c r="I7" s="86"/>
      <c r="J7" s="86"/>
      <c r="K7" s="86"/>
      <c r="L7" s="86"/>
      <c r="M7" s="86"/>
      <c r="N7" s="86"/>
      <c r="O7" s="86"/>
      <c r="P7" s="86"/>
      <c r="Q7" s="86"/>
    </row>
    <row r="8" spans="1:17" x14ac:dyDescent="0.2">
      <c r="A8" s="86"/>
      <c r="B8" s="86"/>
      <c r="C8" s="86"/>
      <c r="D8" s="86"/>
      <c r="E8" s="86"/>
      <c r="F8" s="86"/>
      <c r="G8" s="86"/>
      <c r="H8" s="86"/>
      <c r="I8" s="86"/>
      <c r="J8" s="86"/>
      <c r="K8" s="86"/>
      <c r="L8" s="86"/>
      <c r="M8" s="86"/>
      <c r="N8" s="86"/>
      <c r="O8" s="86"/>
      <c r="P8" s="86"/>
      <c r="Q8" s="86"/>
    </row>
    <row r="9" spans="1:17" x14ac:dyDescent="0.2">
      <c r="A9" s="86"/>
      <c r="B9" s="86"/>
      <c r="C9" s="86"/>
      <c r="D9" s="86"/>
      <c r="E9" s="86"/>
      <c r="F9" s="86"/>
      <c r="G9" s="86"/>
      <c r="H9" s="86"/>
      <c r="I9" s="86"/>
      <c r="J9" s="86"/>
      <c r="K9" s="86"/>
      <c r="L9" s="86"/>
      <c r="M9" s="86"/>
      <c r="N9" s="86"/>
      <c r="O9" s="86"/>
      <c r="P9" s="86"/>
      <c r="Q9" s="86"/>
    </row>
    <row r="10" spans="1:17" x14ac:dyDescent="0.2">
      <c r="A10" s="86"/>
      <c r="B10" s="86"/>
      <c r="C10" s="86"/>
      <c r="D10" s="86"/>
      <c r="E10" s="86"/>
      <c r="F10" s="86"/>
      <c r="G10" s="86"/>
      <c r="H10" s="86"/>
      <c r="I10" s="86"/>
      <c r="J10" s="86"/>
      <c r="K10" s="86"/>
      <c r="L10" s="86"/>
      <c r="M10" s="86"/>
      <c r="N10" s="86"/>
      <c r="O10" s="86"/>
      <c r="P10" s="86"/>
      <c r="Q10" s="86"/>
    </row>
    <row r="11" spans="1:17" x14ac:dyDescent="0.2">
      <c r="A11" s="86"/>
      <c r="B11" s="86"/>
      <c r="C11" s="86"/>
      <c r="D11" s="86"/>
      <c r="E11" s="86"/>
      <c r="F11" s="86"/>
      <c r="G11" s="86"/>
      <c r="H11" s="86"/>
      <c r="I11" s="86"/>
      <c r="J11" s="86"/>
      <c r="K11" s="86"/>
      <c r="L11" s="86"/>
      <c r="M11" s="86"/>
      <c r="N11" s="86"/>
      <c r="O11" s="86"/>
      <c r="P11" s="86"/>
      <c r="Q11" s="86"/>
    </row>
    <row r="12" spans="1:17" x14ac:dyDescent="0.2">
      <c r="A12" s="86"/>
      <c r="B12" s="86"/>
      <c r="C12" s="86"/>
      <c r="D12" s="86"/>
      <c r="E12" s="86"/>
      <c r="F12" s="86"/>
      <c r="G12" s="86"/>
      <c r="H12" s="86"/>
      <c r="I12" s="86"/>
      <c r="J12" s="86"/>
      <c r="K12" s="86"/>
      <c r="L12" s="86"/>
      <c r="M12" s="86"/>
      <c r="N12" s="86"/>
      <c r="O12" s="86"/>
      <c r="P12" s="86"/>
      <c r="Q12" s="86"/>
    </row>
    <row r="13" spans="1:17" x14ac:dyDescent="0.2">
      <c r="A13" s="86"/>
      <c r="B13" s="86"/>
      <c r="C13" s="86"/>
      <c r="D13" s="86"/>
      <c r="E13" s="86"/>
      <c r="F13" s="86"/>
      <c r="G13" s="86"/>
      <c r="H13" s="86"/>
      <c r="I13" s="86"/>
      <c r="J13" s="86"/>
      <c r="K13" s="86"/>
      <c r="L13" s="86"/>
      <c r="M13" s="86"/>
      <c r="N13" s="86"/>
      <c r="O13" s="86"/>
      <c r="P13" s="86"/>
      <c r="Q13" s="86"/>
    </row>
    <row r="14" spans="1:17" x14ac:dyDescent="0.2">
      <c r="A14" s="86"/>
      <c r="B14" s="86"/>
      <c r="C14" s="86"/>
      <c r="D14" s="86"/>
      <c r="E14" s="86"/>
      <c r="F14" s="86"/>
      <c r="G14" s="86"/>
      <c r="H14" s="86"/>
      <c r="I14" s="86"/>
      <c r="J14" s="86"/>
      <c r="K14" s="86"/>
      <c r="L14" s="86"/>
      <c r="M14" s="86"/>
      <c r="N14" s="86"/>
      <c r="O14" s="86"/>
      <c r="P14" s="86"/>
      <c r="Q14" s="86"/>
    </row>
    <row r="15" spans="1:17" x14ac:dyDescent="0.2">
      <c r="A15" s="86"/>
      <c r="B15" s="86"/>
      <c r="C15" s="86"/>
      <c r="D15" s="86"/>
      <c r="E15" s="86"/>
      <c r="F15" s="86"/>
      <c r="G15" s="86"/>
      <c r="H15" s="86"/>
      <c r="I15" s="86"/>
      <c r="J15" s="86"/>
      <c r="K15" s="86"/>
      <c r="L15" s="86"/>
      <c r="M15" s="86"/>
      <c r="N15" s="86"/>
      <c r="O15" s="86"/>
      <c r="P15" s="86"/>
      <c r="Q15" s="86"/>
    </row>
    <row r="16" spans="1:17" x14ac:dyDescent="0.2">
      <c r="A16" s="86"/>
      <c r="B16" s="86"/>
      <c r="C16" s="86"/>
      <c r="D16" s="86"/>
      <c r="E16" s="86"/>
      <c r="F16" s="86"/>
      <c r="G16" s="86"/>
      <c r="H16" s="86"/>
      <c r="I16" s="86"/>
      <c r="J16" s="86"/>
      <c r="K16" s="86"/>
      <c r="L16" s="86"/>
      <c r="M16" s="86"/>
      <c r="N16" s="86"/>
      <c r="O16" s="86"/>
      <c r="P16" s="86"/>
      <c r="Q16" s="86"/>
    </row>
    <row r="17" spans="1:17" x14ac:dyDescent="0.2">
      <c r="A17" s="85"/>
      <c r="B17" s="85"/>
      <c r="C17" s="85"/>
      <c r="D17" s="85"/>
      <c r="E17" s="85"/>
      <c r="F17" s="85"/>
      <c r="G17" s="85"/>
      <c r="H17" s="85"/>
      <c r="I17" s="85"/>
      <c r="J17" s="85"/>
      <c r="K17" s="85"/>
      <c r="L17" s="85"/>
      <c r="M17" s="85"/>
      <c r="N17" s="85"/>
      <c r="O17" s="85"/>
      <c r="P17" s="85"/>
      <c r="Q17" s="85"/>
    </row>
    <row r="18" spans="1:17" x14ac:dyDescent="0.2">
      <c r="A18" s="85"/>
      <c r="B18" s="85"/>
      <c r="C18" s="85"/>
      <c r="D18" s="85"/>
      <c r="E18" s="85"/>
      <c r="F18" s="85"/>
      <c r="G18" s="85"/>
      <c r="H18" s="85"/>
      <c r="I18" s="85"/>
      <c r="J18" s="85"/>
      <c r="K18" s="85"/>
      <c r="L18" s="85"/>
      <c r="M18" s="85"/>
      <c r="N18" s="85"/>
      <c r="O18" s="85"/>
      <c r="P18" s="85"/>
      <c r="Q18" s="85"/>
    </row>
    <row r="19" spans="1:17" x14ac:dyDescent="0.2">
      <c r="A19" s="85"/>
      <c r="B19" s="85"/>
      <c r="C19" s="85"/>
      <c r="D19" s="85"/>
      <c r="E19" s="85"/>
      <c r="F19" s="85"/>
      <c r="G19" s="85"/>
      <c r="H19" s="85"/>
      <c r="I19" s="85"/>
      <c r="J19" s="85"/>
      <c r="K19" s="85"/>
      <c r="L19" s="85"/>
      <c r="M19" s="85"/>
      <c r="N19" s="85"/>
      <c r="O19" s="85"/>
      <c r="P19" s="85"/>
      <c r="Q19" s="85"/>
    </row>
    <row r="20" spans="1:17" x14ac:dyDescent="0.2">
      <c r="A20" s="85"/>
      <c r="B20" s="85"/>
      <c r="C20" s="85"/>
      <c r="D20" s="85"/>
      <c r="E20" s="85"/>
      <c r="F20" s="85"/>
      <c r="G20" s="85"/>
      <c r="H20" s="85"/>
      <c r="I20" s="85"/>
      <c r="J20" s="85"/>
      <c r="K20" s="85"/>
      <c r="L20" s="85"/>
      <c r="M20" s="85"/>
      <c r="N20" s="85"/>
      <c r="O20" s="85"/>
      <c r="P20" s="85"/>
      <c r="Q20" s="85"/>
    </row>
    <row r="21" spans="1:17" x14ac:dyDescent="0.2">
      <c r="A21" s="85"/>
      <c r="B21" s="85"/>
      <c r="C21" s="85"/>
      <c r="D21" s="85"/>
      <c r="E21" s="85"/>
      <c r="F21" s="85"/>
      <c r="G21" s="85"/>
      <c r="H21" s="85"/>
      <c r="I21" s="85"/>
      <c r="J21" s="85"/>
      <c r="K21" s="85"/>
      <c r="L21" s="85"/>
      <c r="M21" s="85"/>
      <c r="N21" s="85"/>
      <c r="O21" s="85"/>
      <c r="P21" s="85"/>
      <c r="Q21" s="85"/>
    </row>
    <row r="22" spans="1:17" x14ac:dyDescent="0.2">
      <c r="A22" s="85"/>
      <c r="B22" s="85"/>
      <c r="C22" s="85"/>
      <c r="D22" s="85"/>
      <c r="E22" s="85"/>
      <c r="F22" s="85"/>
      <c r="G22" s="85"/>
      <c r="H22" s="85"/>
      <c r="I22" s="85"/>
      <c r="J22" s="85"/>
      <c r="K22" s="85"/>
      <c r="L22" s="85"/>
      <c r="M22" s="85"/>
      <c r="N22" s="85"/>
      <c r="O22" s="85"/>
      <c r="P22" s="85"/>
      <c r="Q22" s="85"/>
    </row>
    <row r="23" spans="1:17" x14ac:dyDescent="0.2">
      <c r="A23" s="85"/>
      <c r="B23" s="85"/>
      <c r="C23" s="85"/>
      <c r="D23" s="85"/>
      <c r="E23" s="85"/>
      <c r="F23" s="85"/>
      <c r="G23" s="85"/>
      <c r="H23" s="85"/>
      <c r="I23" s="85"/>
      <c r="J23" s="85"/>
      <c r="K23" s="85"/>
      <c r="L23" s="85"/>
      <c r="M23" s="85"/>
      <c r="N23" s="85"/>
      <c r="O23" s="85"/>
      <c r="P23" s="85"/>
      <c r="Q23" s="85"/>
    </row>
    <row r="24" spans="1:17" x14ac:dyDescent="0.2">
      <c r="A24" s="85"/>
      <c r="B24" s="85"/>
      <c r="C24" s="85"/>
      <c r="D24" s="85"/>
      <c r="E24" s="85"/>
      <c r="F24" s="85"/>
      <c r="G24" s="85"/>
      <c r="H24" s="85"/>
      <c r="I24" s="85"/>
      <c r="J24" s="85"/>
      <c r="K24" s="85"/>
      <c r="L24" s="85"/>
      <c r="M24" s="85"/>
      <c r="N24" s="85"/>
      <c r="O24" s="85"/>
      <c r="P24" s="85"/>
      <c r="Q24" s="85"/>
    </row>
    <row r="25" spans="1:17" x14ac:dyDescent="0.2">
      <c r="A25" s="85"/>
      <c r="B25" s="85"/>
      <c r="C25" s="85"/>
      <c r="D25" s="85"/>
      <c r="E25" s="85"/>
      <c r="F25" s="85"/>
      <c r="G25" s="85"/>
      <c r="H25" s="85"/>
      <c r="I25" s="85"/>
      <c r="J25" s="85"/>
      <c r="K25" s="85"/>
      <c r="L25" s="85"/>
      <c r="M25" s="85"/>
      <c r="N25" s="85"/>
      <c r="O25" s="85"/>
      <c r="P25" s="85"/>
      <c r="Q25" s="85"/>
    </row>
    <row r="26" spans="1:17" x14ac:dyDescent="0.2">
      <c r="A26" s="85"/>
      <c r="B26" s="85"/>
      <c r="C26" s="85"/>
      <c r="D26" s="85"/>
      <c r="E26" s="85"/>
      <c r="F26" s="85"/>
      <c r="G26" s="85"/>
      <c r="H26" s="85"/>
      <c r="I26" s="85"/>
      <c r="J26" s="85"/>
      <c r="K26" s="85"/>
      <c r="L26" s="85"/>
      <c r="M26" s="85"/>
      <c r="N26" s="85"/>
      <c r="O26" s="85"/>
      <c r="P26" s="85"/>
      <c r="Q26" s="85"/>
    </row>
    <row r="27" spans="1:17" x14ac:dyDescent="0.2">
      <c r="A27" s="85"/>
      <c r="B27" s="85"/>
      <c r="C27" s="85"/>
      <c r="D27" s="85"/>
      <c r="E27" s="85"/>
      <c r="F27" s="85"/>
      <c r="G27" s="85"/>
      <c r="H27" s="85"/>
      <c r="I27" s="85"/>
      <c r="J27" s="85"/>
      <c r="K27" s="85"/>
      <c r="L27" s="85"/>
      <c r="M27" s="85"/>
      <c r="N27" s="85"/>
      <c r="O27" s="85"/>
      <c r="P27" s="85"/>
      <c r="Q27" s="85"/>
    </row>
    <row r="28" spans="1:17" x14ac:dyDescent="0.2">
      <c r="A28" s="85"/>
      <c r="B28" s="85"/>
      <c r="C28" s="85"/>
      <c r="D28" s="85"/>
      <c r="E28" s="85"/>
      <c r="F28" s="85"/>
      <c r="G28" s="85"/>
      <c r="H28" s="85"/>
      <c r="I28" s="85"/>
      <c r="J28" s="85"/>
      <c r="K28" s="85"/>
      <c r="L28" s="85"/>
      <c r="M28" s="85"/>
      <c r="N28" s="85"/>
      <c r="O28" s="85"/>
      <c r="P28" s="85"/>
      <c r="Q28" s="85"/>
    </row>
    <row r="29" spans="1:17" x14ac:dyDescent="0.2">
      <c r="A29" s="85"/>
      <c r="B29" s="85"/>
      <c r="C29" s="85"/>
      <c r="D29" s="85"/>
      <c r="E29" s="85"/>
      <c r="F29" s="85"/>
      <c r="G29" s="85"/>
      <c r="H29" s="85"/>
      <c r="I29" s="85"/>
      <c r="J29" s="85"/>
      <c r="K29" s="85"/>
      <c r="L29" s="85"/>
      <c r="M29" s="85"/>
      <c r="N29" s="85"/>
      <c r="O29" s="85"/>
      <c r="P29" s="85"/>
      <c r="Q29" s="85"/>
    </row>
    <row r="30" spans="1:17" x14ac:dyDescent="0.2">
      <c r="A30" s="85"/>
      <c r="B30" s="85"/>
      <c r="C30" s="85"/>
      <c r="D30" s="85"/>
      <c r="E30" s="85"/>
      <c r="F30" s="85"/>
      <c r="G30" s="85"/>
      <c r="H30" s="85"/>
      <c r="I30" s="85"/>
      <c r="J30" s="85"/>
      <c r="K30" s="85"/>
      <c r="L30" s="85"/>
      <c r="M30" s="85"/>
      <c r="N30" s="85"/>
      <c r="O30" s="85"/>
      <c r="P30" s="85"/>
      <c r="Q30" s="85"/>
    </row>
    <row r="31" spans="1:17" x14ac:dyDescent="0.2">
      <c r="A31" s="85"/>
      <c r="B31" s="85"/>
      <c r="C31" s="85"/>
      <c r="D31" s="85"/>
      <c r="E31" s="85"/>
      <c r="F31" s="85"/>
      <c r="G31" s="85"/>
      <c r="H31" s="85"/>
      <c r="I31" s="85"/>
      <c r="J31" s="85"/>
      <c r="K31" s="85"/>
      <c r="L31" s="85"/>
      <c r="M31" s="85"/>
      <c r="N31" s="85"/>
      <c r="O31" s="85"/>
      <c r="P31" s="85"/>
      <c r="Q31" s="85"/>
    </row>
    <row r="32" spans="1:17" x14ac:dyDescent="0.2">
      <c r="A32" s="85"/>
      <c r="B32" s="85"/>
      <c r="C32" s="85"/>
      <c r="D32" s="85"/>
      <c r="E32" s="85"/>
      <c r="F32" s="85"/>
      <c r="G32" s="85"/>
      <c r="H32" s="85"/>
      <c r="I32" s="85"/>
      <c r="J32" s="85"/>
      <c r="K32" s="85"/>
      <c r="L32" s="85"/>
      <c r="M32" s="85"/>
      <c r="N32" s="85"/>
      <c r="O32" s="85"/>
      <c r="P32" s="85"/>
      <c r="Q32" s="85"/>
    </row>
  </sheetData>
  <pageMargins left="0.7" right="0.7" top="0.75" bottom="0.75" header="0.3" footer="0.3"/>
  <pageSetup paperSize="9" scale="84" orientation="landscape" r:id="rId1"/>
  <headerFooter>
    <oddHeader>&amp;CPlanning Challenge 2015:
The Productivity Journey</oddHeader>
    <oddFooter>&amp;LWorkshop 3&amp;CData shown for illustration purposes only&amp;RNovember 2015</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Data</vt:lpstr>
      <vt:lpstr>Graphical 1 %</vt:lpstr>
      <vt:lpstr>Graphical 1 FTE</vt:lpstr>
      <vt:lpstr>Waterfall</vt:lpstr>
      <vt:lpstr>Costs</vt:lpstr>
      <vt:lpstr>Graphical 2</vt:lpstr>
      <vt:lpstr>Budget</vt:lpstr>
      <vt:lpstr>Graphical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Anderson</dc:creator>
  <cp:lastModifiedBy>Microsoft Office User</cp:lastModifiedBy>
  <cp:lastPrinted>2015-11-02T20:35:57Z</cp:lastPrinted>
  <dcterms:created xsi:type="dcterms:W3CDTF">2015-08-13T13:04:40Z</dcterms:created>
  <dcterms:modified xsi:type="dcterms:W3CDTF">2022-10-26T15:08:39Z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MapLocation">
    <vt:lpwstr>IbAjPaSbk3ePRHtS6hz5DWtEIsxudnHPtMNhDhxK/Zs79O84/d8/EiESmCX3O4x+iGBozFVQ86iLJKWIiqy1KTolDvSi8Vf8OjM1i1ZxWJ7MAGn8olQ11OJy4VLUlVZ0Z6pgzsrdXPmjjZOZTCI/60HwxqUaMIFhOJ4P7vT/u+ZioL1SuhHsL7f0GlbGbnCH4AskcBE27qcvInPsX4CsXdnyGPJJwpXkYbNZEPf+lE/Jz3lsCvpWvKMfevzMUjJ</vt:lpwstr>
  </property>
  <property fmtid="{D5CDD505-2E9C-101B-9397-08002B2CF9AE}" pid="3" name="PriorMapLocation">
    <vt:lpwstr>1Set2jh5Jw4elU2PPoGKHvcvzumfxFPbHIuhbuJMhLjnfLTfON8J/Ye95xpJpw92aaWAk2/ZLWGEpKYsye/kp3Ju4yUsLU5KCZY2t+t2kDTU=</vt:lpwstr>
  </property>
  <property fmtid="{D5CDD505-2E9C-101B-9397-08002B2CF9AE}" pid="4" name="MAPCITE Version">
    <vt:lpwstr>Version 1.3.1.4</vt:lpwstr>
  </property>
</Properties>
</file>